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kolay\Desktop\Алена\МЕНЮ\"/>
    </mc:Choice>
  </mc:AlternateContent>
  <bookViews>
    <workbookView xWindow="0" yWindow="0" windowWidth="18975" windowHeight="5865"/>
  </bookViews>
  <sheets>
    <sheet name="Меню" sheetId="6" r:id="rId1"/>
  </sheets>
  <definedNames>
    <definedName name="_xlnm.Print_Area" localSheetId="0">Меню!$A$1:$G$135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6" l="1"/>
  <c r="F76" i="6"/>
  <c r="F77" i="6"/>
  <c r="E74" i="6"/>
  <c r="E75" i="6"/>
  <c r="E76" i="6"/>
  <c r="E77" i="6"/>
  <c r="F75" i="6"/>
  <c r="F64" i="6"/>
  <c r="F69" i="6"/>
  <c r="F74" i="6"/>
  <c r="E90" i="6" l="1"/>
  <c r="F90" i="6"/>
  <c r="E91" i="6"/>
  <c r="F91" i="6"/>
  <c r="E95" i="6"/>
  <c r="F95" i="6"/>
  <c r="E82" i="6" l="1"/>
  <c r="F82" i="6"/>
  <c r="E103" i="6" l="1"/>
  <c r="F103" i="6"/>
  <c r="E104" i="6"/>
  <c r="F104" i="6"/>
  <c r="F130" i="6" l="1"/>
  <c r="F89" i="6" l="1"/>
  <c r="E89" i="6"/>
  <c r="F123" i="6" l="1"/>
  <c r="F122" i="6"/>
  <c r="F121" i="6"/>
  <c r="F118" i="6"/>
  <c r="F119" i="6" s="1"/>
  <c r="E118" i="6"/>
  <c r="E119" i="6" s="1"/>
  <c r="F115" i="6"/>
  <c r="E115" i="6"/>
  <c r="F114" i="6"/>
  <c r="E114" i="6"/>
  <c r="F111" i="6"/>
  <c r="F112" i="6" s="1"/>
  <c r="E111" i="6"/>
  <c r="E112" i="6" s="1"/>
  <c r="F108" i="6"/>
  <c r="E108" i="6"/>
  <c r="F107" i="6"/>
  <c r="E107" i="6"/>
  <c r="F106" i="6"/>
  <c r="E106" i="6"/>
  <c r="F105" i="6"/>
  <c r="E105" i="6"/>
  <c r="F102" i="6"/>
  <c r="E102" i="6"/>
  <c r="F101" i="6"/>
  <c r="E101" i="6"/>
  <c r="F100" i="6"/>
  <c r="E100" i="6"/>
  <c r="F99" i="6"/>
  <c r="E99" i="6"/>
  <c r="F98" i="6"/>
  <c r="E98" i="6"/>
  <c r="F97" i="6"/>
  <c r="E97" i="6"/>
  <c r="F96" i="6"/>
  <c r="E96" i="6"/>
  <c r="F94" i="6"/>
  <c r="E94" i="6"/>
  <c r="F88" i="6"/>
  <c r="E88" i="6"/>
  <c r="F87" i="6"/>
  <c r="E87" i="6"/>
  <c r="F86" i="6"/>
  <c r="E86" i="6"/>
  <c r="F85" i="6"/>
  <c r="E85" i="6"/>
  <c r="F81" i="6"/>
  <c r="E81" i="6"/>
  <c r="F80" i="6"/>
  <c r="E80" i="6"/>
  <c r="F79" i="6"/>
  <c r="E79" i="6"/>
  <c r="F78" i="6"/>
  <c r="E78" i="6"/>
  <c r="F73" i="6"/>
  <c r="E73" i="6"/>
  <c r="F72" i="6"/>
  <c r="E72" i="6"/>
  <c r="F71" i="6"/>
  <c r="E71" i="6"/>
  <c r="F70" i="6"/>
  <c r="E70" i="6"/>
  <c r="F68" i="6"/>
  <c r="E68" i="6"/>
  <c r="F67" i="6"/>
  <c r="E67" i="6"/>
  <c r="F66" i="6"/>
  <c r="E66" i="6"/>
  <c r="F65" i="6"/>
  <c r="E65" i="6"/>
  <c r="F63" i="6"/>
  <c r="E63" i="6"/>
  <c r="F62" i="6"/>
  <c r="E62" i="6" s="1"/>
  <c r="F61" i="6"/>
  <c r="E61" i="6"/>
  <c r="F60" i="6"/>
  <c r="E60" i="6"/>
  <c r="F59" i="6"/>
  <c r="E59" i="6"/>
  <c r="F58" i="6"/>
  <c r="E58" i="6"/>
  <c r="F51" i="6"/>
  <c r="E51" i="6"/>
  <c r="F50" i="6"/>
  <c r="E50" i="6"/>
  <c r="F49" i="6"/>
  <c r="E49" i="6"/>
  <c r="F48" i="6"/>
  <c r="E48" i="6"/>
  <c r="F47" i="6"/>
  <c r="E47" i="6"/>
  <c r="F46" i="6"/>
  <c r="E46" i="6"/>
  <c r="F45" i="6"/>
  <c r="E45" i="6"/>
  <c r="F44" i="6"/>
  <c r="E44" i="6"/>
  <c r="F43" i="6"/>
  <c r="E43" i="6"/>
  <c r="F42" i="6"/>
  <c r="E42" i="6"/>
  <c r="F41" i="6"/>
  <c r="E41" i="6"/>
  <c r="F40" i="6"/>
  <c r="E40" i="6"/>
  <c r="F39" i="6"/>
  <c r="E39" i="6"/>
  <c r="F38" i="6"/>
  <c r="E38" i="6"/>
  <c r="F37" i="6"/>
  <c r="E37" i="6"/>
  <c r="F36" i="6"/>
  <c r="E36" i="6"/>
  <c r="F35" i="6"/>
  <c r="E35" i="6"/>
  <c r="F34" i="6"/>
  <c r="E34" i="6"/>
  <c r="F31" i="6"/>
  <c r="E31" i="6"/>
  <c r="F30" i="6"/>
  <c r="E30" i="6"/>
  <c r="F29" i="6"/>
  <c r="E29" i="6"/>
  <c r="F28" i="6"/>
  <c r="E28" i="6"/>
  <c r="F27" i="6"/>
  <c r="E27" i="6"/>
  <c r="F26" i="6"/>
  <c r="E26" i="6"/>
  <c r="F23" i="6"/>
  <c r="E23" i="6"/>
  <c r="F22" i="6"/>
  <c r="E22" i="6"/>
  <c r="F21" i="6"/>
  <c r="E21" i="6"/>
  <c r="F20" i="6"/>
  <c r="E20" i="6"/>
  <c r="F19" i="6"/>
  <c r="E19" i="6"/>
  <c r="F18" i="6"/>
  <c r="E18" i="6"/>
  <c r="F17" i="6"/>
  <c r="E17" i="6"/>
  <c r="F16" i="6"/>
  <c r="E16" i="6"/>
  <c r="F124" i="6" l="1"/>
  <c r="F92" i="6"/>
  <c r="E52" i="6"/>
  <c r="E116" i="6"/>
  <c r="E24" i="6"/>
  <c r="E92" i="6"/>
  <c r="E109" i="6"/>
  <c r="F32" i="6"/>
  <c r="F24" i="6"/>
  <c r="E32" i="6"/>
  <c r="E83" i="6"/>
  <c r="F52" i="6"/>
  <c r="F83" i="6"/>
  <c r="F109" i="6"/>
  <c r="F116" i="6"/>
  <c r="E124" i="6" l="1"/>
  <c r="D127" i="6" s="1"/>
  <c r="B125" i="6"/>
  <c r="B53" i="6"/>
  <c r="B54" i="6" s="1"/>
  <c r="B131" i="6" l="1"/>
  <c r="B132" i="6" s="1"/>
  <c r="B126" i="6"/>
  <c r="B134" i="6" l="1"/>
</calcChain>
</file>

<file path=xl/sharedStrings.xml><?xml version="1.0" encoding="utf-8"?>
<sst xmlns="http://schemas.openxmlformats.org/spreadsheetml/2006/main" count="135" uniqueCount="125">
  <si>
    <t>Стоимость питания</t>
  </si>
  <si>
    <t>Название</t>
  </si>
  <si>
    <t>АСТРО ПЛАЗА</t>
  </si>
  <si>
    <t>Комментарий</t>
  </si>
  <si>
    <t>Название мероприятия</t>
  </si>
  <si>
    <t>Дата мероприятия</t>
  </si>
  <si>
    <t>Временной диапазон</t>
  </si>
  <si>
    <t>Заказчик</t>
  </si>
  <si>
    <t>Контактный номер телефона</t>
  </si>
  <si>
    <t>Количество гостей</t>
  </si>
  <si>
    <t>Число столов</t>
  </si>
  <si>
    <t>Зал</t>
  </si>
  <si>
    <t xml:space="preserve">IL CAMINO </t>
  </si>
  <si>
    <t>50-75</t>
  </si>
  <si>
    <t>CONFERENCE</t>
  </si>
  <si>
    <t>25-50</t>
  </si>
  <si>
    <t>BELLA VISTA</t>
  </si>
  <si>
    <t>75-150</t>
  </si>
  <si>
    <t>Вес</t>
  </si>
  <si>
    <t>Цена</t>
  </si>
  <si>
    <t>Количество</t>
  </si>
  <si>
    <t>Выход в гр.</t>
  </si>
  <si>
    <t>Итого</t>
  </si>
  <si>
    <t>ФУРШЕТ от 2500 рублей (минимум на 50 гостей) от 10 штук на позицию</t>
  </si>
  <si>
    <t xml:space="preserve"> Рыбный Сет</t>
  </si>
  <si>
    <t>Главракс с горчичным соусом(0,025)</t>
  </si>
  <si>
    <t>Скаген из креветок(0,025)</t>
  </si>
  <si>
    <t>Форшмак(0,035)</t>
  </si>
  <si>
    <t>Канапе с сельдью с медово горчичным соусом</t>
  </si>
  <si>
    <t>Маслянная рыба с артишоком(0,025)</t>
  </si>
  <si>
    <t>Мусс из сёмги с крутоном(0,030)</t>
  </si>
  <si>
    <t>Креветка с соусом сальса(0,025)</t>
  </si>
  <si>
    <t>Лосось с/с с рукколой (0,025)</t>
  </si>
  <si>
    <t>ИТОГО</t>
  </si>
  <si>
    <t>Мясной Сет</t>
  </si>
  <si>
    <t>Ростбиф с вителло-тонато(0,030)</t>
  </si>
  <si>
    <t>Парма с грушей и ягодным соусом(0,025)</t>
  </si>
  <si>
    <t>Утиная грудка с абрикосовым джемом(0,030)</t>
  </si>
  <si>
    <t>Курица карри с чили чатни и кешью(0,030)</t>
  </si>
  <si>
    <t>Утиное филе в соусе терияки(0,025)</t>
  </si>
  <si>
    <t>Ростбиф с медово-горчичным соусом(0,030)</t>
  </si>
  <si>
    <t>Салатно-закусочный Сет</t>
  </si>
  <si>
    <t>Сырный сет(0,100)</t>
  </si>
  <si>
    <t>Мексиканский салат с курицей(0,035)</t>
  </si>
  <si>
    <t>Паштет из печени  с мусом из чернослива(0,035)</t>
  </si>
  <si>
    <t>Икра из баклажан(0,030)</t>
  </si>
  <si>
    <t>Гуакамоле(0,030)</t>
  </si>
  <si>
    <t>Капрезе(0,030)</t>
  </si>
  <si>
    <t>Пепероната(0,030)</t>
  </si>
  <si>
    <t>Печёная свекла с пряным творожным кремом(0,030)</t>
  </si>
  <si>
    <t>Крудите с блю-чизом(0,035)</t>
  </si>
  <si>
    <t>Мини сендвичи с ростбифом и медово-горч. Соусом(0,030)</t>
  </si>
  <si>
    <t>Мини сендвичи с тунцом и вителло(0,030)</t>
  </si>
  <si>
    <t>Мини сендвичи с авоукадо,огурцом и яйцом(0,030)</t>
  </si>
  <si>
    <t>Салат "Оливье"с копчёной индейкой(0,030)</t>
  </si>
  <si>
    <t>Хумус с вялеными томатами(0,030)</t>
  </si>
  <si>
    <t>Салат "Цезарь" с креветками(0,030)</t>
  </si>
  <si>
    <t>Салат "Цезарь" с куриной грудкой(0,030)</t>
  </si>
  <si>
    <t>Ягодный сет(ананас,клубника,груша,киви,виноград)(0,070)</t>
  </si>
  <si>
    <t>Конфитюр/мёд/ягодный соус(0,030)</t>
  </si>
  <si>
    <t>ИТОГО ПО ФУРШЕТНОМУ МЕНЮ</t>
  </si>
  <si>
    <t>Средняя сумма на гостя</t>
  </si>
  <si>
    <t>Салаты и закуски</t>
  </si>
  <si>
    <t>Салат "Оливье"с копчёной индейкой(0,220)</t>
  </si>
  <si>
    <t>Цезарь с куриной грудкой(0,250)</t>
  </si>
  <si>
    <t>Цезарь с креветками(0,250)</t>
  </si>
  <si>
    <t>Цезарь с лососем</t>
  </si>
  <si>
    <t>Салат "Нисуаз" с тунцом</t>
  </si>
  <si>
    <t>Греческий с сербской брынзой(0,250)</t>
  </si>
  <si>
    <t>Капрезе(0,220)</t>
  </si>
  <si>
    <t>Салат с печёной свеклой и творожным сыром(0,220)</t>
  </si>
  <si>
    <t>Салат с рукколой и креветками</t>
  </si>
  <si>
    <t>Тёплый салат с морепродуктами</t>
  </si>
  <si>
    <t>Салат с ростбифом</t>
  </si>
  <si>
    <t>Салат с утиной грудкой</t>
  </si>
  <si>
    <t>Бакинские томаты</t>
  </si>
  <si>
    <t>Овощной микс(0,250)</t>
  </si>
  <si>
    <t>Вителло Тоннато</t>
  </si>
  <si>
    <t>Сырная гострономия(пармезан,горгонзола,комамбер,мааздам,орехи,мёд)(0,300)</t>
  </si>
  <si>
    <t>Рыбная гострономия(горбуша г/х,лосось с/с,масляная х/к)(0,230)</t>
  </si>
  <si>
    <t>Мясная гастрономия(пепперони,ростбиф,буженина)</t>
  </si>
  <si>
    <t>Микс овощных маринадов(0,250)</t>
  </si>
  <si>
    <t>Горячие закуски</t>
  </si>
  <si>
    <t>Жульен из куриной грудки</t>
  </si>
  <si>
    <t>Креветки гриль на шпажке с ананасом</t>
  </si>
  <si>
    <t>Куриные шашлычки на шпажке</t>
  </si>
  <si>
    <t>Шашлычки из сёмги на шпажке</t>
  </si>
  <si>
    <t>Горячие  блюда</t>
  </si>
  <si>
    <t>Буженина запечённая в праванских травах(от 1кг)</t>
  </si>
  <si>
    <t>Стейк из свинины в сливочном соусе(0,200)</t>
  </si>
  <si>
    <t>Свиные медальоны в грибном соусе</t>
  </si>
  <si>
    <t>Курина грудка запечённая  с соусом сальса(0,200)</t>
  </si>
  <si>
    <t>Ципленок по-Сицилийски</t>
  </si>
  <si>
    <t>Утиное филе с соусом из вишни и карамелизированной груши(0,170)</t>
  </si>
  <si>
    <t>Шашлык из свинины</t>
  </si>
  <si>
    <t>Шашлык из курицы</t>
  </si>
  <si>
    <t>Шашлык из телятины</t>
  </si>
  <si>
    <t xml:space="preserve">Фрукты </t>
  </si>
  <si>
    <t>Фруктовая ваза 1 кг(сезонная)</t>
  </si>
  <si>
    <t>Гарниры</t>
  </si>
  <si>
    <t>Овощи на гриле(0,200)</t>
  </si>
  <si>
    <t>Беби-картофель с размарином(0,150)</t>
  </si>
  <si>
    <t>Выпечка</t>
  </si>
  <si>
    <t xml:space="preserve">Булочки темная или белая </t>
  </si>
  <si>
    <t xml:space="preserve">Напитки </t>
  </si>
  <si>
    <t>Морс 1л.(Клюква)</t>
  </si>
  <si>
    <t>Вода (газ/ без газа)0,500 мл Бон Аква</t>
  </si>
  <si>
    <t>ИТОГО ПО БАНКЕТНОМУ МЕНЮ</t>
  </si>
  <si>
    <t>Выход в гр на 1 персону</t>
  </si>
  <si>
    <t>Плата за организацию мероприятия</t>
  </si>
  <si>
    <t>Пробковый сбор(с бутылки) ПО ФАКТУ</t>
  </si>
  <si>
    <t>Итого по основной оплате</t>
  </si>
  <si>
    <t xml:space="preserve">Аренда зала +техническое сопровождение </t>
  </si>
  <si>
    <t>БИЗНЕС ЛАНЧ</t>
  </si>
  <si>
    <t>Стейк из сёмги с соусом из белого вина(0,170)</t>
  </si>
  <si>
    <t>Сервисный сбор 15%</t>
  </si>
  <si>
    <t>Стеик из тунца с авторским соусом(0,170)</t>
  </si>
  <si>
    <t xml:space="preserve">Салат с осменожками, молодым картофелем и мед. запр </t>
  </si>
  <si>
    <t xml:space="preserve">Салат с ростбифом с трюфельной пастой и фисташками </t>
  </si>
  <si>
    <t>Салат с языком (язык,шампиньоны,огурец всеж,чернослив )</t>
  </si>
  <si>
    <t>Стейк Камамберг ( говядина фаршированое сыром )</t>
  </si>
  <si>
    <t xml:space="preserve">Стейк итальянский с грибным   жульеном </t>
  </si>
  <si>
    <t xml:space="preserve"> Филе Семги с гранатовым соусом </t>
  </si>
  <si>
    <t xml:space="preserve">Капрезе  теплый  салат </t>
  </si>
  <si>
    <t>БАНКЕТНОЕ МЕНЮ от 6000 рублей (минимум на 25 гостей)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</si>
</sst>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_₽"/>
    <numFmt numFmtId="165" formatCode="0.000"/>
    <numFmt numFmtId="166" formatCode="#,##0\ _₽"/>
  </numFmts>
  <fonts count="12" x14ac:knownFonts="1"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indexed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indexed="10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2" fontId="1" fillId="0" borderId="0"/>
  </cellStyleXfs>
  <cellXfs count="123">
    <xf numFmtId="0" fontId="0" fillId="0" borderId="0" xfId="0"/>
    <xf numFmtId="0" fontId="0" fillId="4" borderId="1" xfId="0" applyFill="1" applyBorder="1"/>
    <xf numFmtId="0" fontId="0" fillId="2" borderId="0" xfId="0" applyFill="1"/>
    <xf numFmtId="0" fontId="0" fillId="0" borderId="0" xfId="0" applyAlignment="1">
      <alignment wrapText="1"/>
    </xf>
    <xf numFmtId="0" fontId="3" fillId="0" borderId="8" xfId="0" applyFont="1" applyBorder="1" applyAlignment="1">
      <alignment horizontal="left" vertical="center"/>
    </xf>
    <xf numFmtId="0" fontId="0" fillId="4" borderId="1" xfId="0" applyFont="1" applyFill="1" applyBorder="1"/>
    <xf numFmtId="0" fontId="3" fillId="0" borderId="8" xfId="0" applyFont="1" applyBorder="1" applyAlignment="1">
      <alignment horizontal="left" vertical="top"/>
    </xf>
    <xf numFmtId="164" fontId="3" fillId="0" borderId="1" xfId="0" applyNumberFormat="1" applyFont="1" applyBorder="1" applyAlignment="1">
      <alignment horizontal="left" wrapText="1"/>
    </xf>
    <xf numFmtId="0" fontId="4" fillId="4" borderId="1" xfId="0" applyFont="1" applyFill="1" applyBorder="1"/>
    <xf numFmtId="0" fontId="3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165" fontId="3" fillId="0" borderId="2" xfId="0" applyNumberFormat="1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wrapText="1"/>
    </xf>
    <xf numFmtId="165" fontId="3" fillId="0" borderId="11" xfId="0" applyNumberFormat="1" applyFont="1" applyBorder="1" applyAlignment="1">
      <alignment horizontal="center" wrapText="1"/>
    </xf>
    <xf numFmtId="164" fontId="3" fillId="0" borderId="11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wrapText="1"/>
    </xf>
    <xf numFmtId="2" fontId="8" fillId="0" borderId="8" xfId="1" applyFont="1" applyBorder="1" applyAlignment="1">
      <alignment wrapText="1"/>
    </xf>
    <xf numFmtId="165" fontId="8" fillId="0" borderId="1" xfId="1" applyNumberFormat="1" applyFont="1" applyBorder="1" applyAlignment="1">
      <alignment horizontal="center"/>
    </xf>
    <xf numFmtId="164" fontId="9" fillId="0" borderId="1" xfId="1" applyNumberFormat="1" applyFont="1" applyBorder="1" applyAlignment="1">
      <alignment horizontal="center"/>
    </xf>
    <xf numFmtId="2" fontId="9" fillId="0" borderId="4" xfId="1" applyFont="1" applyBorder="1" applyAlignment="1">
      <alignment horizontal="center"/>
    </xf>
    <xf numFmtId="165" fontId="9" fillId="0" borderId="1" xfId="1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 vertical="center"/>
    </xf>
    <xf numFmtId="2" fontId="10" fillId="0" borderId="8" xfId="1" applyFont="1" applyBorder="1" applyAlignment="1">
      <alignment horizontal="left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wrapText="1"/>
    </xf>
    <xf numFmtId="2" fontId="9" fillId="2" borderId="4" xfId="1" applyFont="1" applyFill="1" applyBorder="1" applyAlignment="1">
      <alignment horizontal="center"/>
    </xf>
    <xf numFmtId="2" fontId="10" fillId="0" borderId="8" xfId="1" applyFont="1" applyBorder="1" applyAlignment="1">
      <alignment horizontal="left" wrapText="1"/>
    </xf>
    <xf numFmtId="2" fontId="10" fillId="0" borderId="8" xfId="1" applyFont="1" applyBorder="1" applyAlignment="1">
      <alignment horizontal="left" vertical="center" wrapText="1"/>
    </xf>
    <xf numFmtId="2" fontId="9" fillId="0" borderId="4" xfId="1" applyFont="1" applyBorder="1" applyAlignment="1">
      <alignment horizontal="center" vertical="center"/>
    </xf>
    <xf numFmtId="165" fontId="9" fillId="0" borderId="1" xfId="1" applyNumberFormat="1" applyFont="1" applyBorder="1" applyAlignment="1">
      <alignment horizontal="center" vertical="center"/>
    </xf>
    <xf numFmtId="2" fontId="8" fillId="0" borderId="8" xfId="1" applyFont="1" applyBorder="1"/>
    <xf numFmtId="0" fontId="0" fillId="4" borderId="2" xfId="0" applyFont="1" applyFill="1" applyBorder="1"/>
    <xf numFmtId="2" fontId="11" fillId="0" borderId="4" xfId="1" applyFont="1" applyBorder="1" applyAlignment="1">
      <alignment horizontal="center"/>
    </xf>
    <xf numFmtId="0" fontId="3" fillId="0" borderId="8" xfId="0" applyFont="1" applyBorder="1"/>
    <xf numFmtId="2" fontId="8" fillId="0" borderId="8" xfId="1" applyFont="1" applyBorder="1" applyAlignment="1">
      <alignment horizontal="left"/>
    </xf>
    <xf numFmtId="2" fontId="9" fillId="0" borderId="1" xfId="1" applyFont="1" applyBorder="1" applyAlignment="1">
      <alignment horizontal="center"/>
    </xf>
    <xf numFmtId="0" fontId="3" fillId="3" borderId="16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0" fillId="4" borderId="4" xfId="0" applyFont="1" applyFill="1" applyBorder="1"/>
    <xf numFmtId="2" fontId="8" fillId="4" borderId="8" xfId="1" applyFont="1" applyFill="1" applyBorder="1" applyAlignment="1">
      <alignment horizontal="left"/>
    </xf>
    <xf numFmtId="2" fontId="8" fillId="4" borderId="1" xfId="1" applyFont="1" applyFill="1" applyBorder="1" applyAlignment="1">
      <alignment horizontal="center"/>
    </xf>
    <xf numFmtId="2" fontId="8" fillId="4" borderId="2" xfId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 wrapText="1"/>
    </xf>
    <xf numFmtId="0" fontId="10" fillId="4" borderId="8" xfId="0" applyFont="1" applyFill="1" applyBorder="1"/>
    <xf numFmtId="9" fontId="10" fillId="4" borderId="8" xfId="0" applyNumberFormat="1" applyFont="1" applyFill="1" applyBorder="1"/>
    <xf numFmtId="9" fontId="10" fillId="4" borderId="18" xfId="0" applyNumberFormat="1" applyFont="1" applyFill="1" applyBorder="1"/>
    <xf numFmtId="0" fontId="0" fillId="4" borderId="21" xfId="0" applyFont="1" applyFill="1" applyBorder="1"/>
    <xf numFmtId="164" fontId="6" fillId="0" borderId="1" xfId="1" applyNumberFormat="1" applyFont="1" applyBorder="1" applyAlignment="1">
      <alignment horizontal="center"/>
    </xf>
    <xf numFmtId="2" fontId="8" fillId="4" borderId="1" xfId="1" applyFont="1" applyFill="1" applyBorder="1" applyAlignment="1">
      <alignment horizontal="center"/>
    </xf>
    <xf numFmtId="166" fontId="10" fillId="4" borderId="1" xfId="1" applyNumberFormat="1" applyFont="1" applyFill="1" applyBorder="1" applyAlignment="1">
      <alignment horizontal="center"/>
    </xf>
    <xf numFmtId="166" fontId="10" fillId="4" borderId="2" xfId="1" applyNumberFormat="1" applyFont="1" applyFill="1" applyBorder="1" applyAlignment="1">
      <alignment horizontal="center"/>
    </xf>
    <xf numFmtId="166" fontId="8" fillId="4" borderId="1" xfId="1" applyNumberFormat="1" applyFont="1" applyFill="1" applyBorder="1" applyAlignment="1">
      <alignment horizontal="center"/>
    </xf>
    <xf numFmtId="166" fontId="8" fillId="4" borderId="2" xfId="1" applyNumberFormat="1" applyFont="1" applyFill="1" applyBorder="1" applyAlignment="1">
      <alignment horizontal="center"/>
    </xf>
    <xf numFmtId="166" fontId="8" fillId="4" borderId="3" xfId="1" applyNumberFormat="1" applyFont="1" applyFill="1" applyBorder="1" applyAlignment="1">
      <alignment horizontal="center"/>
    </xf>
    <xf numFmtId="166" fontId="8" fillId="4" borderId="4" xfId="1" applyNumberFormat="1" applyFont="1" applyFill="1" applyBorder="1" applyAlignment="1">
      <alignment horizontal="center"/>
    </xf>
    <xf numFmtId="166" fontId="8" fillId="4" borderId="19" xfId="1" applyNumberFormat="1" applyFont="1" applyFill="1" applyBorder="1" applyAlignment="1">
      <alignment horizontal="center"/>
    </xf>
    <xf numFmtId="166" fontId="8" fillId="4" borderId="20" xfId="1" applyNumberFormat="1" applyFont="1" applyFill="1" applyBorder="1" applyAlignment="1">
      <alignment horizontal="center"/>
    </xf>
    <xf numFmtId="2" fontId="8" fillId="4" borderId="5" xfId="1" applyFont="1" applyFill="1" applyBorder="1" applyAlignment="1">
      <alignment horizontal="center"/>
    </xf>
    <xf numFmtId="2" fontId="8" fillId="4" borderId="6" xfId="1" applyFont="1" applyFill="1" applyBorder="1" applyAlignment="1">
      <alignment horizontal="center"/>
    </xf>
    <xf numFmtId="2" fontId="8" fillId="4" borderId="7" xfId="1" applyFont="1" applyFill="1" applyBorder="1" applyAlignment="1">
      <alignment horizontal="center"/>
    </xf>
    <xf numFmtId="2" fontId="7" fillId="4" borderId="13" xfId="1" applyFont="1" applyFill="1" applyBorder="1" applyAlignment="1">
      <alignment horizontal="center" vertical="center"/>
    </xf>
    <xf numFmtId="2" fontId="7" fillId="4" borderId="3" xfId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5" fillId="4" borderId="13" xfId="1" applyFont="1" applyFill="1" applyBorder="1" applyAlignment="1">
      <alignment horizontal="center" vertical="center"/>
    </xf>
    <xf numFmtId="2" fontId="5" fillId="4" borderId="3" xfId="1" applyFont="1" applyFill="1" applyBorder="1" applyAlignment="1">
      <alignment horizontal="center" vertical="center"/>
    </xf>
    <xf numFmtId="2" fontId="5" fillId="4" borderId="13" xfId="1" applyFont="1" applyFill="1" applyBorder="1" applyAlignment="1">
      <alignment horizontal="center"/>
    </xf>
    <xf numFmtId="2" fontId="5" fillId="4" borderId="3" xfId="1" applyFont="1" applyFill="1" applyBorder="1" applyAlignment="1">
      <alignment horizontal="center"/>
    </xf>
    <xf numFmtId="2" fontId="7" fillId="4" borderId="13" xfId="1" applyFont="1" applyFill="1" applyBorder="1" applyAlignment="1">
      <alignment horizontal="center"/>
    </xf>
    <xf numFmtId="2" fontId="7" fillId="4" borderId="3" xfId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2" fontId="8" fillId="0" borderId="0" xfId="1" applyFont="1" applyAlignment="1">
      <alignment horizontal="center"/>
    </xf>
    <xf numFmtId="0" fontId="5" fillId="4" borderId="1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2" fontId="5" fillId="3" borderId="14" xfId="1" applyFont="1" applyFill="1" applyBorder="1" applyAlignment="1">
      <alignment horizontal="center"/>
    </xf>
    <xf numFmtId="2" fontId="5" fillId="3" borderId="15" xfId="1" applyFont="1" applyFill="1" applyBorder="1" applyAlignment="1">
      <alignment horizontal="center"/>
    </xf>
    <xf numFmtId="0" fontId="0" fillId="4" borderId="22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2" fontId="2" fillId="3" borderId="5" xfId="1" applyFont="1" applyFill="1" applyBorder="1" applyAlignment="1">
      <alignment horizontal="center"/>
    </xf>
    <xf numFmtId="2" fontId="2" fillId="3" borderId="6" xfId="1" applyFont="1" applyFill="1" applyBorder="1" applyAlignment="1">
      <alignment horizontal="center"/>
    </xf>
    <xf numFmtId="2" fontId="2" fillId="3" borderId="7" xfId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165" fontId="3" fillId="0" borderId="1" xfId="0" applyNumberFormat="1" applyFont="1" applyBorder="1" applyAlignment="1">
      <alignment horizontal="center" wrapText="1"/>
    </xf>
    <xf numFmtId="165" fontId="3" fillId="0" borderId="10" xfId="0" applyNumberFormat="1" applyFont="1" applyBorder="1" applyAlignment="1">
      <alignment horizont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</cellXfs>
  <cellStyles count="2">
    <cellStyle name="Excel_20_Built-in_20_Normal" xfId="1"/>
    <cellStyle name="Обычный" xfId="0" builtinId="0"/>
  </cellStyles>
  <dxfs count="0"/>
  <tableStyles count="0" defaultTableStyle="TableStyleMedium2" defaultPivotStyle="PivotStyleLight16"/>
  <colors>
    <mruColors>
      <color rgb="FFFABFEE"/>
      <color rgb="FFFFDBFB"/>
      <color rgb="FFFCE6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5"/>
  <sheetViews>
    <sheetView tabSelected="1" view="pageBreakPreview" topLeftCell="A78" zoomScale="85" zoomScaleNormal="85" zoomScaleSheetLayoutView="85" workbookViewId="0">
      <selection activeCell="D88" sqref="D88"/>
    </sheetView>
  </sheetViews>
  <sheetFormatPr defaultColWidth="11" defaultRowHeight="15.75" x14ac:dyDescent="0.25"/>
  <cols>
    <col min="1" max="1" width="52.625" customWidth="1"/>
    <col min="4" max="4" width="23.375" customWidth="1"/>
    <col min="5" max="5" width="13.375" customWidth="1"/>
    <col min="7" max="7" width="38.5" customWidth="1"/>
    <col min="8" max="8" width="15" customWidth="1"/>
  </cols>
  <sheetData>
    <row r="1" spans="1:7" x14ac:dyDescent="0.25">
      <c r="A1" s="107" t="s">
        <v>2</v>
      </c>
      <c r="B1" s="108"/>
      <c r="C1" s="108"/>
      <c r="D1" s="108"/>
      <c r="E1" s="109"/>
      <c r="F1" s="109"/>
      <c r="G1" s="1" t="s">
        <v>3</v>
      </c>
    </row>
    <row r="2" spans="1:7" x14ac:dyDescent="0.25">
      <c r="A2" s="4" t="s">
        <v>4</v>
      </c>
      <c r="B2" s="110"/>
      <c r="C2" s="110"/>
      <c r="D2" s="110"/>
      <c r="E2" s="111"/>
      <c r="F2" s="111"/>
      <c r="G2" s="5"/>
    </row>
    <row r="3" spans="1:7" x14ac:dyDescent="0.25">
      <c r="A3" s="6" t="s">
        <v>5</v>
      </c>
      <c r="B3" s="111"/>
      <c r="C3" s="112"/>
      <c r="D3" s="112"/>
      <c r="E3" s="112"/>
      <c r="F3" s="112"/>
      <c r="G3" s="5"/>
    </row>
    <row r="4" spans="1:7" x14ac:dyDescent="0.25">
      <c r="A4" s="6" t="s">
        <v>6</v>
      </c>
      <c r="B4" s="113"/>
      <c r="C4" s="114"/>
      <c r="D4" s="114"/>
      <c r="E4" s="114"/>
      <c r="F4" s="114"/>
      <c r="G4" s="5"/>
    </row>
    <row r="5" spans="1:7" x14ac:dyDescent="0.25">
      <c r="A5" s="7" t="s">
        <v>7</v>
      </c>
      <c r="B5" s="113"/>
      <c r="C5" s="114"/>
      <c r="D5" s="114"/>
      <c r="E5" s="114"/>
      <c r="F5" s="114"/>
      <c r="G5" s="5"/>
    </row>
    <row r="6" spans="1:7" x14ac:dyDescent="0.25">
      <c r="A6" s="4" t="s">
        <v>8</v>
      </c>
      <c r="B6" s="105"/>
      <c r="C6" s="105"/>
      <c r="D6" s="105"/>
      <c r="E6" s="106"/>
      <c r="F6" s="106"/>
      <c r="G6" s="8"/>
    </row>
    <row r="7" spans="1:7" x14ac:dyDescent="0.25">
      <c r="A7" s="9" t="s">
        <v>9</v>
      </c>
      <c r="B7" s="106"/>
      <c r="C7" s="115"/>
      <c r="D7" s="115"/>
      <c r="E7" s="115"/>
      <c r="F7" s="115"/>
      <c r="G7" s="8"/>
    </row>
    <row r="8" spans="1:7" x14ac:dyDescent="0.25">
      <c r="A8" s="10" t="s">
        <v>10</v>
      </c>
      <c r="B8" s="106"/>
      <c r="C8" s="115"/>
      <c r="D8" s="115"/>
      <c r="E8" s="115"/>
      <c r="F8" s="115"/>
      <c r="G8" s="8"/>
    </row>
    <row r="9" spans="1:7" x14ac:dyDescent="0.25">
      <c r="A9" s="116" t="s">
        <v>11</v>
      </c>
      <c r="B9" s="118" t="s">
        <v>12</v>
      </c>
      <c r="C9" s="118"/>
      <c r="D9" s="118"/>
      <c r="E9" s="11"/>
      <c r="F9" s="12" t="s">
        <v>13</v>
      </c>
      <c r="G9" s="8"/>
    </row>
    <row r="10" spans="1:7" x14ac:dyDescent="0.25">
      <c r="A10" s="116"/>
      <c r="B10" s="118" t="s">
        <v>14</v>
      </c>
      <c r="C10" s="118"/>
      <c r="D10" s="118"/>
      <c r="E10" s="11"/>
      <c r="F10" s="13" t="s">
        <v>15</v>
      </c>
      <c r="G10" s="8"/>
    </row>
    <row r="11" spans="1:7" ht="16.5" thickBot="1" x14ac:dyDescent="0.3">
      <c r="A11" s="117"/>
      <c r="B11" s="119" t="s">
        <v>16</v>
      </c>
      <c r="C11" s="119"/>
      <c r="D11" s="119"/>
      <c r="E11" s="14"/>
      <c r="F11" s="15" t="s">
        <v>17</v>
      </c>
      <c r="G11" s="8"/>
    </row>
    <row r="12" spans="1:7" ht="16.5" thickBot="1" x14ac:dyDescent="0.3">
      <c r="A12" s="99"/>
      <c r="B12" s="99"/>
      <c r="C12" s="99"/>
      <c r="D12" s="99"/>
      <c r="E12" s="99"/>
      <c r="F12" s="99"/>
      <c r="G12" s="8"/>
    </row>
    <row r="13" spans="1:7" x14ac:dyDescent="0.25">
      <c r="A13" s="16" t="s">
        <v>1</v>
      </c>
      <c r="B13" s="17" t="s">
        <v>18</v>
      </c>
      <c r="C13" s="18" t="s">
        <v>19</v>
      </c>
      <c r="D13" s="19" t="s">
        <v>20</v>
      </c>
      <c r="E13" s="20" t="s">
        <v>21</v>
      </c>
      <c r="F13" s="21" t="s">
        <v>22</v>
      </c>
      <c r="G13" s="22"/>
    </row>
    <row r="14" spans="1:7" x14ac:dyDescent="0.25">
      <c r="A14" s="120" t="s">
        <v>23</v>
      </c>
      <c r="B14" s="121"/>
      <c r="C14" s="121"/>
      <c r="D14" s="121"/>
      <c r="E14" s="122"/>
      <c r="F14" s="122"/>
      <c r="G14" s="8"/>
    </row>
    <row r="15" spans="1:7" x14ac:dyDescent="0.25">
      <c r="A15" s="95" t="s">
        <v>24</v>
      </c>
      <c r="B15" s="96"/>
      <c r="C15" s="96"/>
      <c r="D15" s="96"/>
      <c r="E15" s="96"/>
      <c r="F15" s="96"/>
      <c r="G15" s="8"/>
    </row>
    <row r="16" spans="1:7" x14ac:dyDescent="0.25">
      <c r="A16" s="4" t="s">
        <v>25</v>
      </c>
      <c r="B16" s="23">
        <v>2.5000000000000001E-2</v>
      </c>
      <c r="C16" s="24">
        <v>170</v>
      </c>
      <c r="D16" s="25"/>
      <c r="E16" s="26">
        <f t="shared" ref="E16:E21" si="0">D16*B16</f>
        <v>0</v>
      </c>
      <c r="F16" s="24">
        <f t="shared" ref="F16:F21" si="1">D16*C16</f>
        <v>0</v>
      </c>
      <c r="G16" s="8"/>
    </row>
    <row r="17" spans="1:7" x14ac:dyDescent="0.25">
      <c r="A17" s="4" t="s">
        <v>26</v>
      </c>
      <c r="B17" s="23">
        <v>2.5000000000000001E-2</v>
      </c>
      <c r="C17" s="24">
        <v>120</v>
      </c>
      <c r="D17" s="27"/>
      <c r="E17" s="28">
        <f t="shared" si="0"/>
        <v>0</v>
      </c>
      <c r="F17" s="24">
        <f t="shared" si="1"/>
        <v>0</v>
      </c>
      <c r="G17" s="8"/>
    </row>
    <row r="18" spans="1:7" x14ac:dyDescent="0.25">
      <c r="A18" s="4" t="s">
        <v>27</v>
      </c>
      <c r="B18" s="23">
        <v>3.5000000000000003E-2</v>
      </c>
      <c r="C18" s="24">
        <v>80</v>
      </c>
      <c r="D18" s="27"/>
      <c r="E18" s="28">
        <f t="shared" si="0"/>
        <v>0</v>
      </c>
      <c r="F18" s="24">
        <f t="shared" si="1"/>
        <v>0</v>
      </c>
      <c r="G18" s="5"/>
    </row>
    <row r="19" spans="1:7" x14ac:dyDescent="0.25">
      <c r="A19" s="4" t="s">
        <v>28</v>
      </c>
      <c r="B19" s="23">
        <v>2.5000000000000001E-2</v>
      </c>
      <c r="C19" s="24">
        <v>100</v>
      </c>
      <c r="D19" s="27"/>
      <c r="E19" s="28">
        <f t="shared" si="0"/>
        <v>0</v>
      </c>
      <c r="F19" s="24">
        <f>D19*C19</f>
        <v>0</v>
      </c>
      <c r="G19" s="5"/>
    </row>
    <row r="20" spans="1:7" x14ac:dyDescent="0.25">
      <c r="A20" s="4" t="s">
        <v>29</v>
      </c>
      <c r="B20" s="23">
        <v>2.5000000000000001E-2</v>
      </c>
      <c r="C20" s="24">
        <v>170</v>
      </c>
      <c r="D20" s="27"/>
      <c r="E20" s="28">
        <f t="shared" si="0"/>
        <v>0</v>
      </c>
      <c r="F20" s="24">
        <f t="shared" si="1"/>
        <v>0</v>
      </c>
      <c r="G20" s="8"/>
    </row>
    <row r="21" spans="1:7" x14ac:dyDescent="0.25">
      <c r="A21" s="4" t="s">
        <v>30</v>
      </c>
      <c r="B21" s="23">
        <v>0.03</v>
      </c>
      <c r="C21" s="24">
        <v>120</v>
      </c>
      <c r="D21" s="27"/>
      <c r="E21" s="28">
        <f t="shared" si="0"/>
        <v>0</v>
      </c>
      <c r="F21" s="24">
        <f t="shared" si="1"/>
        <v>0</v>
      </c>
      <c r="G21" s="8"/>
    </row>
    <row r="22" spans="1:7" x14ac:dyDescent="0.25">
      <c r="A22" s="4" t="s">
        <v>31</v>
      </c>
      <c r="B22" s="23">
        <v>2.5000000000000001E-2</v>
      </c>
      <c r="C22" s="24">
        <v>144</v>
      </c>
      <c r="D22" s="27"/>
      <c r="E22" s="28">
        <f>D22*B22</f>
        <v>0</v>
      </c>
      <c r="F22" s="24">
        <f>D22*C22</f>
        <v>0</v>
      </c>
      <c r="G22" s="8"/>
    </row>
    <row r="23" spans="1:7" x14ac:dyDescent="0.25">
      <c r="A23" s="4" t="s">
        <v>32</v>
      </c>
      <c r="B23" s="23">
        <v>2.5000000000000001E-2</v>
      </c>
      <c r="C23" s="24">
        <v>190</v>
      </c>
      <c r="D23" s="27"/>
      <c r="E23" s="28">
        <f>D23*B23</f>
        <v>0</v>
      </c>
      <c r="F23" s="24">
        <f>D23*C23</f>
        <v>0</v>
      </c>
      <c r="G23" s="8"/>
    </row>
    <row r="24" spans="1:7" x14ac:dyDescent="0.25">
      <c r="A24" s="80" t="s">
        <v>33</v>
      </c>
      <c r="B24" s="81"/>
      <c r="C24" s="81"/>
      <c r="D24" s="81"/>
      <c r="E24" s="29">
        <f>E23+E22+E21+E20+E19+E18+E17+E16</f>
        <v>0</v>
      </c>
      <c r="F24" s="30">
        <f>SUM(F16:F23)</f>
        <v>0</v>
      </c>
      <c r="G24" s="8"/>
    </row>
    <row r="25" spans="1:7" x14ac:dyDescent="0.25">
      <c r="A25" s="97" t="s">
        <v>34</v>
      </c>
      <c r="B25" s="98"/>
      <c r="C25" s="98"/>
      <c r="D25" s="98"/>
      <c r="E25" s="98"/>
      <c r="F25" s="98"/>
      <c r="G25" s="5"/>
    </row>
    <row r="26" spans="1:7" ht="18" customHeight="1" x14ac:dyDescent="0.25">
      <c r="A26" s="31" t="s">
        <v>35</v>
      </c>
      <c r="B26" s="32">
        <v>0.03</v>
      </c>
      <c r="C26" s="33">
        <v>220</v>
      </c>
      <c r="D26" s="34"/>
      <c r="E26" s="35">
        <f t="shared" ref="E26:E31" si="2">D26*B26</f>
        <v>0</v>
      </c>
      <c r="F26" s="24">
        <f t="shared" ref="F26:F31" si="3">D26*C26</f>
        <v>0</v>
      </c>
      <c r="G26" s="5"/>
    </row>
    <row r="27" spans="1:7" ht="27.95" customHeight="1" x14ac:dyDescent="0.25">
      <c r="A27" s="31" t="s">
        <v>36</v>
      </c>
      <c r="B27" s="32">
        <v>2.5000000000000001E-2</v>
      </c>
      <c r="C27" s="33">
        <v>160</v>
      </c>
      <c r="D27" s="34"/>
      <c r="E27" s="35">
        <f t="shared" si="2"/>
        <v>0</v>
      </c>
      <c r="F27" s="24">
        <f t="shared" si="3"/>
        <v>0</v>
      </c>
      <c r="G27" s="5"/>
    </row>
    <row r="28" spans="1:7" ht="18.95" customHeight="1" x14ac:dyDescent="0.25">
      <c r="A28" s="31" t="s">
        <v>37</v>
      </c>
      <c r="B28" s="32">
        <v>0.03</v>
      </c>
      <c r="C28" s="33">
        <v>190</v>
      </c>
      <c r="D28" s="34"/>
      <c r="E28" s="35">
        <f t="shared" si="2"/>
        <v>0</v>
      </c>
      <c r="F28" s="24">
        <f t="shared" si="3"/>
        <v>0</v>
      </c>
      <c r="G28" s="5"/>
    </row>
    <row r="29" spans="1:7" ht="24.95" customHeight="1" x14ac:dyDescent="0.25">
      <c r="A29" s="31" t="s">
        <v>38</v>
      </c>
      <c r="B29" s="32">
        <v>0.03</v>
      </c>
      <c r="C29" s="33">
        <v>120</v>
      </c>
      <c r="D29" s="34"/>
      <c r="E29" s="35">
        <f t="shared" si="2"/>
        <v>0</v>
      </c>
      <c r="F29" s="24">
        <f t="shared" si="3"/>
        <v>0</v>
      </c>
      <c r="G29" s="5"/>
    </row>
    <row r="30" spans="1:7" ht="23.1" customHeight="1" x14ac:dyDescent="0.25">
      <c r="A30" s="31" t="s">
        <v>39</v>
      </c>
      <c r="B30" s="32">
        <v>2.5000000000000001E-2</v>
      </c>
      <c r="C30" s="33">
        <v>190</v>
      </c>
      <c r="D30" s="34"/>
      <c r="E30" s="35">
        <f t="shared" si="2"/>
        <v>0</v>
      </c>
      <c r="F30" s="24">
        <f t="shared" si="3"/>
        <v>0</v>
      </c>
      <c r="G30" s="5"/>
    </row>
    <row r="31" spans="1:7" ht="21.95" customHeight="1" x14ac:dyDescent="0.25">
      <c r="A31" s="31" t="s">
        <v>40</v>
      </c>
      <c r="B31" s="32">
        <v>0.03</v>
      </c>
      <c r="C31" s="33">
        <v>190</v>
      </c>
      <c r="D31" s="34"/>
      <c r="E31" s="35">
        <f t="shared" si="2"/>
        <v>0</v>
      </c>
      <c r="F31" s="24">
        <f t="shared" si="3"/>
        <v>0</v>
      </c>
      <c r="G31" s="5"/>
    </row>
    <row r="32" spans="1:7" x14ac:dyDescent="0.25">
      <c r="A32" s="80" t="s">
        <v>33</v>
      </c>
      <c r="B32" s="81"/>
      <c r="C32" s="81"/>
      <c r="D32" s="81"/>
      <c r="E32" s="36">
        <f>E31+E30+E29+E28+E27+E26</f>
        <v>0</v>
      </c>
      <c r="F32" s="30">
        <f>SUM(F26:F31)</f>
        <v>0</v>
      </c>
      <c r="G32" s="5"/>
    </row>
    <row r="33" spans="1:7" x14ac:dyDescent="0.25">
      <c r="A33" s="86" t="s">
        <v>41</v>
      </c>
      <c r="B33" s="87"/>
      <c r="C33" s="87"/>
      <c r="D33" s="87"/>
      <c r="E33" s="87"/>
      <c r="F33" s="87"/>
      <c r="G33" s="5"/>
    </row>
    <row r="34" spans="1:7" x14ac:dyDescent="0.25">
      <c r="A34" s="37" t="s">
        <v>42</v>
      </c>
      <c r="B34" s="32">
        <v>0.1</v>
      </c>
      <c r="C34" s="33">
        <v>500</v>
      </c>
      <c r="D34" s="34"/>
      <c r="E34" s="35">
        <f t="shared" ref="E34:E51" si="4">D34*B34</f>
        <v>0</v>
      </c>
      <c r="F34" s="24">
        <f t="shared" ref="F34:F51" si="5">D34*C34</f>
        <v>0</v>
      </c>
      <c r="G34" s="5"/>
    </row>
    <row r="35" spans="1:7" x14ac:dyDescent="0.25">
      <c r="A35" s="37" t="s">
        <v>43</v>
      </c>
      <c r="B35" s="32">
        <v>3.5000000000000003E-2</v>
      </c>
      <c r="C35" s="33">
        <v>80</v>
      </c>
      <c r="D35" s="34"/>
      <c r="E35" s="35">
        <f t="shared" si="4"/>
        <v>0</v>
      </c>
      <c r="F35" s="24">
        <f t="shared" si="5"/>
        <v>0</v>
      </c>
      <c r="G35" s="5"/>
    </row>
    <row r="36" spans="1:7" x14ac:dyDescent="0.25">
      <c r="A36" s="37" t="s">
        <v>44</v>
      </c>
      <c r="B36" s="32">
        <v>3.5000000000000003E-2</v>
      </c>
      <c r="C36" s="33">
        <v>80</v>
      </c>
      <c r="D36" s="34"/>
      <c r="E36" s="35">
        <f t="shared" si="4"/>
        <v>0</v>
      </c>
      <c r="F36" s="24">
        <f t="shared" si="5"/>
        <v>0</v>
      </c>
      <c r="G36" s="5"/>
    </row>
    <row r="37" spans="1:7" x14ac:dyDescent="0.25">
      <c r="A37" s="37" t="s">
        <v>45</v>
      </c>
      <c r="B37" s="32">
        <v>0.03</v>
      </c>
      <c r="C37" s="33">
        <v>80</v>
      </c>
      <c r="D37" s="34"/>
      <c r="E37" s="35">
        <f t="shared" si="4"/>
        <v>0</v>
      </c>
      <c r="F37" s="24">
        <f t="shared" si="5"/>
        <v>0</v>
      </c>
      <c r="G37" s="5"/>
    </row>
    <row r="38" spans="1:7" x14ac:dyDescent="0.25">
      <c r="A38" s="37" t="s">
        <v>46</v>
      </c>
      <c r="B38" s="32">
        <v>0.03</v>
      </c>
      <c r="C38" s="33">
        <v>110</v>
      </c>
      <c r="D38" s="34"/>
      <c r="E38" s="35">
        <f t="shared" si="4"/>
        <v>0</v>
      </c>
      <c r="F38" s="24">
        <f t="shared" si="5"/>
        <v>0</v>
      </c>
      <c r="G38" s="5"/>
    </row>
    <row r="39" spans="1:7" x14ac:dyDescent="0.25">
      <c r="A39" s="37" t="s">
        <v>47</v>
      </c>
      <c r="B39" s="32">
        <v>0.03</v>
      </c>
      <c r="C39" s="33">
        <v>120</v>
      </c>
      <c r="D39" s="34"/>
      <c r="E39" s="35">
        <f t="shared" si="4"/>
        <v>0</v>
      </c>
      <c r="F39" s="24">
        <f t="shared" si="5"/>
        <v>0</v>
      </c>
      <c r="G39" s="5"/>
    </row>
    <row r="40" spans="1:7" x14ac:dyDescent="0.25">
      <c r="A40" s="37" t="s">
        <v>48</v>
      </c>
      <c r="B40" s="32">
        <v>0.03</v>
      </c>
      <c r="C40" s="33">
        <v>90</v>
      </c>
      <c r="D40" s="34"/>
      <c r="E40" s="35">
        <f t="shared" si="4"/>
        <v>0</v>
      </c>
      <c r="F40" s="24">
        <f t="shared" si="5"/>
        <v>0</v>
      </c>
      <c r="G40" s="5"/>
    </row>
    <row r="41" spans="1:7" x14ac:dyDescent="0.25">
      <c r="A41" s="37" t="s">
        <v>49</v>
      </c>
      <c r="B41" s="32">
        <v>0.03</v>
      </c>
      <c r="C41" s="33">
        <v>80</v>
      </c>
      <c r="D41" s="34"/>
      <c r="E41" s="35">
        <f t="shared" si="4"/>
        <v>0</v>
      </c>
      <c r="F41" s="24">
        <f t="shared" si="5"/>
        <v>0</v>
      </c>
      <c r="G41" s="5"/>
    </row>
    <row r="42" spans="1:7" x14ac:dyDescent="0.25">
      <c r="A42" s="37" t="s">
        <v>50</v>
      </c>
      <c r="B42" s="32">
        <v>3.5000000000000003E-2</v>
      </c>
      <c r="C42" s="33">
        <v>60</v>
      </c>
      <c r="D42" s="34"/>
      <c r="E42" s="35">
        <f t="shared" si="4"/>
        <v>0</v>
      </c>
      <c r="F42" s="24">
        <f t="shared" si="5"/>
        <v>0</v>
      </c>
      <c r="G42" s="5"/>
    </row>
    <row r="43" spans="1:7" x14ac:dyDescent="0.25">
      <c r="A43" s="37" t="s">
        <v>51</v>
      </c>
      <c r="B43" s="32">
        <v>0.03</v>
      </c>
      <c r="C43" s="33">
        <v>170</v>
      </c>
      <c r="D43" s="34"/>
      <c r="E43" s="35">
        <f t="shared" si="4"/>
        <v>0</v>
      </c>
      <c r="F43" s="24">
        <f t="shared" si="5"/>
        <v>0</v>
      </c>
      <c r="G43" s="5"/>
    </row>
    <row r="44" spans="1:7" x14ac:dyDescent="0.25">
      <c r="A44" s="37" t="s">
        <v>52</v>
      </c>
      <c r="B44" s="32">
        <v>0.03</v>
      </c>
      <c r="C44" s="33">
        <v>130</v>
      </c>
      <c r="D44" s="34"/>
      <c r="E44" s="35">
        <f t="shared" si="4"/>
        <v>0</v>
      </c>
      <c r="F44" s="24">
        <f t="shared" si="5"/>
        <v>0</v>
      </c>
      <c r="G44" s="5"/>
    </row>
    <row r="45" spans="1:7" ht="15.95" customHeight="1" x14ac:dyDescent="0.25">
      <c r="A45" s="37" t="s">
        <v>53</v>
      </c>
      <c r="B45" s="32">
        <v>0.03</v>
      </c>
      <c r="C45" s="33">
        <v>80</v>
      </c>
      <c r="D45" s="34"/>
      <c r="E45" s="35">
        <f t="shared" si="4"/>
        <v>0</v>
      </c>
      <c r="F45" s="24">
        <f t="shared" si="5"/>
        <v>0</v>
      </c>
      <c r="G45" s="5"/>
    </row>
    <row r="46" spans="1:7" x14ac:dyDescent="0.25">
      <c r="A46" s="37" t="s">
        <v>54</v>
      </c>
      <c r="B46" s="32">
        <v>0.03</v>
      </c>
      <c r="C46" s="33">
        <v>80</v>
      </c>
      <c r="D46" s="34"/>
      <c r="E46" s="35">
        <f t="shared" si="4"/>
        <v>0</v>
      </c>
      <c r="F46" s="24">
        <f t="shared" si="5"/>
        <v>0</v>
      </c>
      <c r="G46" s="5"/>
    </row>
    <row r="47" spans="1:7" x14ac:dyDescent="0.25">
      <c r="A47" s="37" t="s">
        <v>55</v>
      </c>
      <c r="B47" s="32">
        <v>0.03</v>
      </c>
      <c r="C47" s="33">
        <v>120</v>
      </c>
      <c r="D47" s="34"/>
      <c r="E47" s="35">
        <f t="shared" si="4"/>
        <v>0</v>
      </c>
      <c r="F47" s="24">
        <f t="shared" si="5"/>
        <v>0</v>
      </c>
      <c r="G47" s="5"/>
    </row>
    <row r="48" spans="1:7" x14ac:dyDescent="0.25">
      <c r="A48" s="37" t="s">
        <v>56</v>
      </c>
      <c r="B48" s="32">
        <v>0.03</v>
      </c>
      <c r="C48" s="33">
        <v>100</v>
      </c>
      <c r="D48" s="34"/>
      <c r="E48" s="35">
        <f t="shared" si="4"/>
        <v>0</v>
      </c>
      <c r="F48" s="24">
        <f t="shared" si="5"/>
        <v>0</v>
      </c>
      <c r="G48" s="5"/>
    </row>
    <row r="49" spans="1:7" x14ac:dyDescent="0.25">
      <c r="A49" s="37" t="s">
        <v>57</v>
      </c>
      <c r="B49" s="32">
        <v>0.03</v>
      </c>
      <c r="C49" s="33">
        <v>110</v>
      </c>
      <c r="D49" s="34"/>
      <c r="E49" s="35">
        <f t="shared" si="4"/>
        <v>0</v>
      </c>
      <c r="F49" s="24">
        <f t="shared" si="5"/>
        <v>0</v>
      </c>
      <c r="G49" s="5"/>
    </row>
    <row r="50" spans="1:7" x14ac:dyDescent="0.25">
      <c r="A50" s="37" t="s">
        <v>58</v>
      </c>
      <c r="B50" s="32">
        <v>7.0000000000000007E-2</v>
      </c>
      <c r="C50" s="33">
        <v>150</v>
      </c>
      <c r="D50" s="34"/>
      <c r="E50" s="35">
        <f t="shared" si="4"/>
        <v>0</v>
      </c>
      <c r="F50" s="24">
        <f t="shared" si="5"/>
        <v>0</v>
      </c>
      <c r="G50" s="5"/>
    </row>
    <row r="51" spans="1:7" x14ac:dyDescent="0.25">
      <c r="A51" s="37" t="s">
        <v>59</v>
      </c>
      <c r="B51" s="32">
        <v>0.03</v>
      </c>
      <c r="C51" s="33">
        <v>50</v>
      </c>
      <c r="D51" s="34"/>
      <c r="E51" s="35">
        <f t="shared" si="4"/>
        <v>0</v>
      </c>
      <c r="F51" s="24">
        <f t="shared" si="5"/>
        <v>0</v>
      </c>
      <c r="G51" s="5"/>
    </row>
    <row r="52" spans="1:7" x14ac:dyDescent="0.25">
      <c r="A52" s="80" t="s">
        <v>33</v>
      </c>
      <c r="B52" s="81"/>
      <c r="C52" s="81"/>
      <c r="D52" s="81"/>
      <c r="E52" s="36">
        <f>E51+E50+E49+E48+E47+E46+E45+E44+E43+E42+E41+E40+E39+E38+E37+E36+E35+E34</f>
        <v>0</v>
      </c>
      <c r="F52" s="30">
        <f>SUM(F34:F51)</f>
        <v>0</v>
      </c>
      <c r="G52" s="5"/>
    </row>
    <row r="53" spans="1:7" x14ac:dyDescent="0.25">
      <c r="A53" s="38" t="s">
        <v>60</v>
      </c>
      <c r="B53" s="88">
        <f>SUM(F52+F32+F24)</f>
        <v>0</v>
      </c>
      <c r="C53" s="89"/>
      <c r="D53" s="89"/>
      <c r="E53" s="90"/>
      <c r="F53" s="90"/>
      <c r="G53" s="5"/>
    </row>
    <row r="54" spans="1:7" ht="16.5" thickBot="1" x14ac:dyDescent="0.3">
      <c r="A54" s="39" t="s">
        <v>61</v>
      </c>
      <c r="B54" s="92" t="e">
        <f>B53/B7</f>
        <v>#DIV/0!</v>
      </c>
      <c r="C54" s="92"/>
      <c r="D54" s="92"/>
      <c r="E54" s="93"/>
      <c r="F54" s="93"/>
      <c r="G54" s="5"/>
    </row>
    <row r="55" spans="1:7" ht="16.5" thickBot="1" x14ac:dyDescent="0.3">
      <c r="A55" s="99"/>
      <c r="B55" s="99"/>
      <c r="C55" s="99"/>
      <c r="D55" s="99"/>
      <c r="E55" s="99"/>
      <c r="F55" s="99"/>
      <c r="G55" s="5"/>
    </row>
    <row r="56" spans="1:7" x14ac:dyDescent="0.25">
      <c r="A56" s="100" t="s">
        <v>124</v>
      </c>
      <c r="B56" s="101"/>
      <c r="C56" s="101"/>
      <c r="D56" s="101"/>
      <c r="E56" s="101"/>
      <c r="F56" s="101"/>
      <c r="G56" s="5"/>
    </row>
    <row r="57" spans="1:7" x14ac:dyDescent="0.25">
      <c r="A57" s="84" t="s">
        <v>62</v>
      </c>
      <c r="B57" s="85"/>
      <c r="C57" s="85"/>
      <c r="D57" s="85"/>
      <c r="E57" s="85"/>
      <c r="F57" s="85"/>
      <c r="G57" s="5"/>
    </row>
    <row r="58" spans="1:7" x14ac:dyDescent="0.25">
      <c r="A58" s="37" t="s">
        <v>63</v>
      </c>
      <c r="B58" s="32">
        <v>0.22</v>
      </c>
      <c r="C58" s="33">
        <v>400</v>
      </c>
      <c r="D58" s="34"/>
      <c r="E58" s="35">
        <f t="shared" ref="E58:E69" si="6">D58*B58</f>
        <v>0</v>
      </c>
      <c r="F58" s="24">
        <f t="shared" ref="F58:F82" si="7">D58*C58</f>
        <v>0</v>
      </c>
      <c r="G58" s="5"/>
    </row>
    <row r="59" spans="1:7" ht="18.95" customHeight="1" x14ac:dyDescent="0.25">
      <c r="A59" s="37" t="s">
        <v>64</v>
      </c>
      <c r="B59" s="32">
        <v>0.25</v>
      </c>
      <c r="C59" s="33">
        <v>510</v>
      </c>
      <c r="D59" s="34"/>
      <c r="E59" s="35">
        <f t="shared" si="6"/>
        <v>0</v>
      </c>
      <c r="F59" s="24">
        <f t="shared" si="7"/>
        <v>0</v>
      </c>
      <c r="G59" s="5"/>
    </row>
    <row r="60" spans="1:7" x14ac:dyDescent="0.25">
      <c r="A60" s="37" t="s">
        <v>65</v>
      </c>
      <c r="B60" s="32">
        <v>0.25</v>
      </c>
      <c r="C60" s="33">
        <v>690</v>
      </c>
      <c r="D60" s="34"/>
      <c r="E60" s="35">
        <f t="shared" si="6"/>
        <v>0</v>
      </c>
      <c r="F60" s="24">
        <f t="shared" si="7"/>
        <v>0</v>
      </c>
      <c r="G60" s="5"/>
    </row>
    <row r="61" spans="1:7" x14ac:dyDescent="0.25">
      <c r="A61" s="37" t="s">
        <v>66</v>
      </c>
      <c r="B61" s="32">
        <v>0.25</v>
      </c>
      <c r="C61" s="33">
        <v>810</v>
      </c>
      <c r="D61" s="34"/>
      <c r="E61" s="35">
        <f>B61*D61</f>
        <v>0</v>
      </c>
      <c r="F61" s="24">
        <f>D61*C61</f>
        <v>0</v>
      </c>
      <c r="G61" s="5"/>
    </row>
    <row r="62" spans="1:7" ht="19.5" customHeight="1" x14ac:dyDescent="0.25">
      <c r="A62" s="37" t="s">
        <v>67</v>
      </c>
      <c r="B62" s="32">
        <v>0.28000000000000003</v>
      </c>
      <c r="C62" s="33">
        <v>790</v>
      </c>
      <c r="D62" s="41"/>
      <c r="E62" s="35">
        <f>F62*B62</f>
        <v>0</v>
      </c>
      <c r="F62" s="24">
        <f>D62*C62</f>
        <v>0</v>
      </c>
      <c r="G62" s="40"/>
    </row>
    <row r="63" spans="1:7" x14ac:dyDescent="0.25">
      <c r="A63" s="37" t="s">
        <v>68</v>
      </c>
      <c r="B63" s="32">
        <v>0.25</v>
      </c>
      <c r="C63" s="33">
        <v>510</v>
      </c>
      <c r="D63" s="41"/>
      <c r="E63" s="35">
        <f t="shared" si="6"/>
        <v>0</v>
      </c>
      <c r="F63" s="24">
        <f t="shared" si="7"/>
        <v>0</v>
      </c>
      <c r="G63" s="5"/>
    </row>
    <row r="64" spans="1:7" x14ac:dyDescent="0.25">
      <c r="A64" s="37" t="s">
        <v>123</v>
      </c>
      <c r="B64" s="32">
        <v>0.22</v>
      </c>
      <c r="C64" s="33">
        <v>690</v>
      </c>
      <c r="D64" s="41"/>
      <c r="E64" s="35"/>
      <c r="F64" s="24">
        <f t="shared" si="7"/>
        <v>0</v>
      </c>
      <c r="G64" s="5"/>
    </row>
    <row r="65" spans="1:8" x14ac:dyDescent="0.25">
      <c r="A65" s="37" t="s">
        <v>69</v>
      </c>
      <c r="B65" s="32">
        <v>0.22</v>
      </c>
      <c r="C65" s="33">
        <v>680</v>
      </c>
      <c r="D65" s="41"/>
      <c r="E65" s="35">
        <f t="shared" si="6"/>
        <v>0</v>
      </c>
      <c r="F65" s="24">
        <f t="shared" si="7"/>
        <v>0</v>
      </c>
      <c r="G65" s="40"/>
    </row>
    <row r="66" spans="1:8" x14ac:dyDescent="0.25">
      <c r="A66" s="37" t="s">
        <v>70</v>
      </c>
      <c r="B66" s="32">
        <v>0.22</v>
      </c>
      <c r="C66" s="33">
        <v>350</v>
      </c>
      <c r="D66" s="41"/>
      <c r="E66" s="35">
        <f t="shared" si="6"/>
        <v>0</v>
      </c>
      <c r="F66" s="24">
        <f t="shared" si="7"/>
        <v>0</v>
      </c>
      <c r="G66" s="5"/>
    </row>
    <row r="67" spans="1:8" x14ac:dyDescent="0.25">
      <c r="A67" s="37" t="s">
        <v>71</v>
      </c>
      <c r="B67" s="32">
        <v>0.16</v>
      </c>
      <c r="C67" s="33">
        <v>750</v>
      </c>
      <c r="D67" s="41"/>
      <c r="E67" s="35">
        <f t="shared" si="6"/>
        <v>0</v>
      </c>
      <c r="F67" s="24">
        <f t="shared" si="7"/>
        <v>0</v>
      </c>
      <c r="G67" s="5"/>
    </row>
    <row r="68" spans="1:8" x14ac:dyDescent="0.25">
      <c r="A68" s="37" t="s">
        <v>72</v>
      </c>
      <c r="B68" s="32">
        <v>0.22</v>
      </c>
      <c r="C68" s="33">
        <v>750</v>
      </c>
      <c r="D68" s="41"/>
      <c r="E68" s="35">
        <f t="shared" si="6"/>
        <v>0</v>
      </c>
      <c r="F68" s="24">
        <f t="shared" si="7"/>
        <v>0</v>
      </c>
      <c r="G68" s="5"/>
    </row>
    <row r="69" spans="1:8" x14ac:dyDescent="0.25">
      <c r="A69" s="37" t="s">
        <v>118</v>
      </c>
      <c r="B69" s="32">
        <v>0.21</v>
      </c>
      <c r="C69" s="33">
        <v>890</v>
      </c>
      <c r="D69" s="41"/>
      <c r="E69" s="35">
        <f t="shared" si="6"/>
        <v>0</v>
      </c>
      <c r="F69" s="24">
        <f t="shared" si="7"/>
        <v>0</v>
      </c>
      <c r="G69" s="5"/>
    </row>
    <row r="70" spans="1:8" x14ac:dyDescent="0.25">
      <c r="A70" s="37" t="s">
        <v>73</v>
      </c>
      <c r="B70" s="32">
        <v>0.2</v>
      </c>
      <c r="C70" s="33">
        <v>850</v>
      </c>
      <c r="D70" s="41"/>
      <c r="E70" s="35">
        <f>B70*D70</f>
        <v>0</v>
      </c>
      <c r="F70" s="24">
        <f t="shared" si="7"/>
        <v>0</v>
      </c>
      <c r="G70" s="5"/>
    </row>
    <row r="71" spans="1:8" x14ac:dyDescent="0.25">
      <c r="A71" s="37" t="s">
        <v>74</v>
      </c>
      <c r="B71" s="32">
        <v>0.23</v>
      </c>
      <c r="C71" s="33">
        <v>750</v>
      </c>
      <c r="D71" s="34"/>
      <c r="E71" s="35">
        <f t="shared" ref="E71:E82" si="8">D71*B71</f>
        <v>0</v>
      </c>
      <c r="F71" s="24">
        <f t="shared" si="7"/>
        <v>0</v>
      </c>
      <c r="G71" s="40"/>
    </row>
    <row r="72" spans="1:8" x14ac:dyDescent="0.25">
      <c r="A72" s="37" t="s">
        <v>75</v>
      </c>
      <c r="B72" s="32">
        <v>0.17</v>
      </c>
      <c r="C72" s="33">
        <v>420</v>
      </c>
      <c r="D72" s="34"/>
      <c r="E72" s="35">
        <f t="shared" si="8"/>
        <v>0</v>
      </c>
      <c r="F72" s="24">
        <f>D72*C72</f>
        <v>0</v>
      </c>
      <c r="G72" s="5"/>
    </row>
    <row r="73" spans="1:8" x14ac:dyDescent="0.25">
      <c r="A73" s="37" t="s">
        <v>76</v>
      </c>
      <c r="B73" s="32">
        <v>0.25</v>
      </c>
      <c r="C73" s="33">
        <v>270</v>
      </c>
      <c r="D73" s="34"/>
      <c r="E73" s="35">
        <f t="shared" si="8"/>
        <v>0</v>
      </c>
      <c r="F73" s="24">
        <f t="shared" si="7"/>
        <v>0</v>
      </c>
      <c r="G73" s="40"/>
    </row>
    <row r="74" spans="1:8" ht="20.100000000000001" customHeight="1" x14ac:dyDescent="0.25">
      <c r="A74" s="37" t="s">
        <v>117</v>
      </c>
      <c r="B74" s="32">
        <v>0.215</v>
      </c>
      <c r="C74" s="33">
        <v>680</v>
      </c>
      <c r="D74" s="34"/>
      <c r="E74" s="35">
        <f t="shared" si="8"/>
        <v>0</v>
      </c>
      <c r="F74" s="24">
        <f t="shared" si="7"/>
        <v>0</v>
      </c>
      <c r="G74" s="40"/>
    </row>
    <row r="75" spans="1:8" x14ac:dyDescent="0.25">
      <c r="A75" s="37" t="s">
        <v>119</v>
      </c>
      <c r="B75" s="32">
        <v>0.2</v>
      </c>
      <c r="C75" s="33">
        <v>450</v>
      </c>
      <c r="D75" s="34"/>
      <c r="E75" s="35">
        <f t="shared" si="8"/>
        <v>0</v>
      </c>
      <c r="F75" s="24">
        <f t="shared" si="7"/>
        <v>0</v>
      </c>
      <c r="G75" s="40"/>
    </row>
    <row r="76" spans="1:8" hidden="1" x14ac:dyDescent="0.25">
      <c r="A76" s="37"/>
      <c r="B76" s="32"/>
      <c r="C76" s="33"/>
      <c r="D76" s="34"/>
      <c r="E76" s="35">
        <f t="shared" si="8"/>
        <v>0</v>
      </c>
      <c r="F76" s="24">
        <f t="shared" si="7"/>
        <v>0</v>
      </c>
      <c r="G76" s="40"/>
    </row>
    <row r="77" spans="1:8" hidden="1" x14ac:dyDescent="0.25">
      <c r="A77" s="37"/>
      <c r="B77" s="32"/>
      <c r="C77" s="33"/>
      <c r="D77" s="34"/>
      <c r="E77" s="35">
        <f t="shared" si="8"/>
        <v>0</v>
      </c>
      <c r="F77" s="24">
        <f t="shared" si="7"/>
        <v>0</v>
      </c>
      <c r="G77" s="40"/>
    </row>
    <row r="78" spans="1:8" x14ac:dyDescent="0.25">
      <c r="A78" s="37" t="s">
        <v>77</v>
      </c>
      <c r="B78" s="32">
        <v>0.18</v>
      </c>
      <c r="C78" s="33">
        <v>820</v>
      </c>
      <c r="D78" s="34"/>
      <c r="E78" s="35">
        <f t="shared" si="8"/>
        <v>0</v>
      </c>
      <c r="F78" s="24">
        <f t="shared" si="7"/>
        <v>0</v>
      </c>
      <c r="G78" s="40"/>
    </row>
    <row r="79" spans="1:8" ht="41.1" customHeight="1" x14ac:dyDescent="0.25">
      <c r="A79" s="42" t="s">
        <v>78</v>
      </c>
      <c r="B79" s="32">
        <v>0.3</v>
      </c>
      <c r="C79" s="33">
        <v>1200</v>
      </c>
      <c r="D79" s="34"/>
      <c r="E79" s="35">
        <f t="shared" si="8"/>
        <v>0</v>
      </c>
      <c r="F79" s="24">
        <f t="shared" si="7"/>
        <v>0</v>
      </c>
      <c r="G79" s="5"/>
    </row>
    <row r="80" spans="1:8" ht="29.1" customHeight="1" x14ac:dyDescent="0.25">
      <c r="A80" s="42" t="s">
        <v>79</v>
      </c>
      <c r="B80" s="32">
        <v>0.23</v>
      </c>
      <c r="C80" s="33">
        <v>1500</v>
      </c>
      <c r="D80" s="41"/>
      <c r="E80" s="35">
        <f t="shared" si="8"/>
        <v>0</v>
      </c>
      <c r="F80" s="24">
        <f t="shared" si="7"/>
        <v>0</v>
      </c>
      <c r="G80" s="40"/>
      <c r="H80" s="3"/>
    </row>
    <row r="81" spans="1:8" x14ac:dyDescent="0.25">
      <c r="A81" s="37" t="s">
        <v>80</v>
      </c>
      <c r="B81" s="32">
        <v>0.25</v>
      </c>
      <c r="C81" s="33">
        <v>1500</v>
      </c>
      <c r="D81" s="41"/>
      <c r="E81" s="35">
        <f t="shared" si="8"/>
        <v>0</v>
      </c>
      <c r="F81" s="24">
        <f t="shared" si="7"/>
        <v>0</v>
      </c>
      <c r="G81" s="40"/>
      <c r="H81" s="2"/>
    </row>
    <row r="82" spans="1:8" x14ac:dyDescent="0.25">
      <c r="A82" s="37" t="s">
        <v>81</v>
      </c>
      <c r="B82" s="32">
        <v>0.25</v>
      </c>
      <c r="C82" s="33">
        <v>300</v>
      </c>
      <c r="D82" s="34"/>
      <c r="E82" s="35">
        <f t="shared" si="8"/>
        <v>0</v>
      </c>
      <c r="F82" s="24">
        <f t="shared" si="7"/>
        <v>0</v>
      </c>
      <c r="G82" s="5"/>
    </row>
    <row r="83" spans="1:8" x14ac:dyDescent="0.25">
      <c r="A83" s="80" t="s">
        <v>33</v>
      </c>
      <c r="B83" s="81"/>
      <c r="C83" s="81"/>
      <c r="D83" s="81"/>
      <c r="E83" s="36">
        <f>E82+E81+E80+E79+E73+E72+E71+E70+E68+E67+E66+E65+E63+E60+E59+E58</f>
        <v>0</v>
      </c>
      <c r="F83" s="30">
        <f>F82+F81+F80+F79+F78+F73+F72+F71+F70+F68+F67+F66+F65+F63+F62+F61+F60+F59+F58</f>
        <v>0</v>
      </c>
      <c r="G83" s="5"/>
    </row>
    <row r="84" spans="1:8" x14ac:dyDescent="0.25">
      <c r="A84" s="86" t="s">
        <v>82</v>
      </c>
      <c r="B84" s="87"/>
      <c r="C84" s="87"/>
      <c r="D84" s="87"/>
      <c r="E84" s="87"/>
      <c r="F84" s="87"/>
      <c r="G84" s="5"/>
    </row>
    <row r="85" spans="1:8" x14ac:dyDescent="0.25">
      <c r="A85" s="37" t="s">
        <v>83</v>
      </c>
      <c r="B85" s="32">
        <v>0.12</v>
      </c>
      <c r="C85" s="33">
        <v>290</v>
      </c>
      <c r="D85" s="34"/>
      <c r="E85" s="35">
        <f t="shared" ref="E85:E91" si="9">D85*B85</f>
        <v>0</v>
      </c>
      <c r="F85" s="24">
        <f t="shared" ref="F85:F91" si="10">D85*C85</f>
        <v>0</v>
      </c>
      <c r="G85" s="5"/>
    </row>
    <row r="86" spans="1:8" x14ac:dyDescent="0.25">
      <c r="A86" s="37" t="s">
        <v>84</v>
      </c>
      <c r="B86" s="32">
        <v>7.4999999999999997E-2</v>
      </c>
      <c r="C86" s="33">
        <v>400</v>
      </c>
      <c r="D86" s="34"/>
      <c r="E86" s="35">
        <f t="shared" si="9"/>
        <v>0</v>
      </c>
      <c r="F86" s="24">
        <f t="shared" si="10"/>
        <v>0</v>
      </c>
      <c r="G86" s="5"/>
    </row>
    <row r="87" spans="1:8" x14ac:dyDescent="0.25">
      <c r="A87" s="37" t="s">
        <v>85</v>
      </c>
      <c r="B87" s="32">
        <v>0.1</v>
      </c>
      <c r="C87" s="33">
        <v>300</v>
      </c>
      <c r="D87" s="34"/>
      <c r="E87" s="35">
        <f t="shared" si="9"/>
        <v>0</v>
      </c>
      <c r="F87" s="24">
        <f t="shared" si="10"/>
        <v>0</v>
      </c>
      <c r="G87" s="40"/>
    </row>
    <row r="88" spans="1:8" x14ac:dyDescent="0.25">
      <c r="A88" s="37" t="s">
        <v>86</v>
      </c>
      <c r="B88" s="32">
        <v>7.4999999999999997E-2</v>
      </c>
      <c r="C88" s="33">
        <v>800</v>
      </c>
      <c r="D88" s="34"/>
      <c r="E88" s="35">
        <f t="shared" si="9"/>
        <v>0</v>
      </c>
      <c r="F88" s="24">
        <f t="shared" si="10"/>
        <v>0</v>
      </c>
      <c r="G88" s="5"/>
    </row>
    <row r="89" spans="1:8" x14ac:dyDescent="0.25">
      <c r="A89" s="37"/>
      <c r="B89" s="32"/>
      <c r="C89" s="33"/>
      <c r="D89" s="34"/>
      <c r="E89" s="35">
        <f t="shared" si="9"/>
        <v>0</v>
      </c>
      <c r="F89" s="24">
        <f t="shared" si="10"/>
        <v>0</v>
      </c>
      <c r="G89" s="5"/>
    </row>
    <row r="90" spans="1:8" x14ac:dyDescent="0.25">
      <c r="A90" s="37"/>
      <c r="B90" s="32"/>
      <c r="C90" s="33"/>
      <c r="D90" s="34"/>
      <c r="E90" s="35">
        <f t="shared" si="9"/>
        <v>0</v>
      </c>
      <c r="F90" s="24">
        <f t="shared" si="10"/>
        <v>0</v>
      </c>
      <c r="G90" s="5"/>
    </row>
    <row r="91" spans="1:8" x14ac:dyDescent="0.25">
      <c r="A91" s="37"/>
      <c r="B91" s="32"/>
      <c r="C91" s="33"/>
      <c r="D91" s="34"/>
      <c r="E91" s="35">
        <f t="shared" si="9"/>
        <v>0</v>
      </c>
      <c r="F91" s="24">
        <f t="shared" si="10"/>
        <v>0</v>
      </c>
      <c r="G91" s="5"/>
    </row>
    <row r="92" spans="1:8" x14ac:dyDescent="0.25">
      <c r="A92" s="80" t="s">
        <v>33</v>
      </c>
      <c r="B92" s="81"/>
      <c r="C92" s="81"/>
      <c r="D92" s="81"/>
      <c r="E92" s="36">
        <f>E91+E90+E89+E88+E87+E86+E85</f>
        <v>0</v>
      </c>
      <c r="F92" s="30">
        <f>SUM(F85:F91)</f>
        <v>0</v>
      </c>
      <c r="G92" s="5"/>
    </row>
    <row r="93" spans="1:8" x14ac:dyDescent="0.25">
      <c r="A93" s="86" t="s">
        <v>87</v>
      </c>
      <c r="B93" s="87"/>
      <c r="C93" s="87"/>
      <c r="D93" s="87"/>
      <c r="E93" s="87"/>
      <c r="F93" s="87"/>
      <c r="G93" s="5"/>
    </row>
    <row r="94" spans="1:8" x14ac:dyDescent="0.25">
      <c r="A94" s="37" t="s">
        <v>121</v>
      </c>
      <c r="B94" s="32">
        <v>0.25</v>
      </c>
      <c r="C94" s="33">
        <v>1850</v>
      </c>
      <c r="D94" s="34"/>
      <c r="E94" s="35">
        <f t="shared" ref="E94:E108" si="11">D94*B94</f>
        <v>0</v>
      </c>
      <c r="F94" s="24">
        <f t="shared" ref="F94:F108" si="12">D94*C94</f>
        <v>0</v>
      </c>
      <c r="G94" s="5"/>
    </row>
    <row r="95" spans="1:8" x14ac:dyDescent="0.25">
      <c r="A95" s="37" t="s">
        <v>120</v>
      </c>
      <c r="B95" s="32">
        <v>0.25</v>
      </c>
      <c r="C95" s="33">
        <v>1900</v>
      </c>
      <c r="D95" s="34"/>
      <c r="E95" s="35">
        <f t="shared" si="11"/>
        <v>0</v>
      </c>
      <c r="F95" s="24">
        <f t="shared" si="12"/>
        <v>0</v>
      </c>
      <c r="G95" s="5"/>
    </row>
    <row r="96" spans="1:8" x14ac:dyDescent="0.25">
      <c r="A96" s="37" t="s">
        <v>88</v>
      </c>
      <c r="B96" s="32">
        <v>1</v>
      </c>
      <c r="C96" s="33">
        <v>2800</v>
      </c>
      <c r="D96" s="34"/>
      <c r="E96" s="35">
        <f t="shared" si="11"/>
        <v>0</v>
      </c>
      <c r="F96" s="24">
        <f t="shared" si="12"/>
        <v>0</v>
      </c>
      <c r="G96" s="5"/>
    </row>
    <row r="97" spans="1:8" x14ac:dyDescent="0.25">
      <c r="A97" s="37" t="s">
        <v>89</v>
      </c>
      <c r="B97" s="32">
        <v>0.2</v>
      </c>
      <c r="C97" s="33">
        <v>700</v>
      </c>
      <c r="D97" s="34"/>
      <c r="E97" s="35">
        <f t="shared" si="11"/>
        <v>0</v>
      </c>
      <c r="F97" s="24">
        <f t="shared" si="12"/>
        <v>0</v>
      </c>
      <c r="G97" s="5"/>
    </row>
    <row r="98" spans="1:8" x14ac:dyDescent="0.25">
      <c r="A98" s="37" t="s">
        <v>90</v>
      </c>
      <c r="B98" s="32">
        <v>0.2</v>
      </c>
      <c r="C98" s="33">
        <v>710</v>
      </c>
      <c r="D98" s="41"/>
      <c r="E98" s="35">
        <f t="shared" si="11"/>
        <v>0</v>
      </c>
      <c r="F98" s="24">
        <f t="shared" si="12"/>
        <v>0</v>
      </c>
      <c r="G98" s="5"/>
    </row>
    <row r="99" spans="1:8" x14ac:dyDescent="0.25">
      <c r="A99" s="37" t="s">
        <v>91</v>
      </c>
      <c r="B99" s="32">
        <v>0.2</v>
      </c>
      <c r="C99" s="33">
        <v>650</v>
      </c>
      <c r="D99" s="34"/>
      <c r="E99" s="35">
        <f t="shared" si="11"/>
        <v>0</v>
      </c>
      <c r="F99" s="24">
        <f t="shared" si="12"/>
        <v>0</v>
      </c>
      <c r="G99" s="5"/>
    </row>
    <row r="100" spans="1:8" ht="21" customHeight="1" x14ac:dyDescent="0.25">
      <c r="A100" s="37" t="s">
        <v>92</v>
      </c>
      <c r="B100" s="32">
        <v>0.25</v>
      </c>
      <c r="C100" s="33">
        <v>810</v>
      </c>
      <c r="D100" s="34"/>
      <c r="E100" s="35">
        <f t="shared" si="11"/>
        <v>0</v>
      </c>
      <c r="F100" s="24">
        <f t="shared" si="12"/>
        <v>0</v>
      </c>
      <c r="G100" s="5"/>
    </row>
    <row r="101" spans="1:8" ht="21" customHeight="1" x14ac:dyDescent="0.25">
      <c r="A101" s="37" t="s">
        <v>114</v>
      </c>
      <c r="B101" s="32">
        <v>0.17</v>
      </c>
      <c r="C101" s="33">
        <v>1250</v>
      </c>
      <c r="D101" s="41"/>
      <c r="E101" s="35">
        <f t="shared" si="11"/>
        <v>0</v>
      </c>
      <c r="F101" s="24">
        <f t="shared" si="12"/>
        <v>0</v>
      </c>
      <c r="G101" s="5"/>
    </row>
    <row r="102" spans="1:8" ht="30" customHeight="1" x14ac:dyDescent="0.25">
      <c r="A102" s="37" t="s">
        <v>116</v>
      </c>
      <c r="B102" s="32">
        <v>0.17</v>
      </c>
      <c r="C102" s="33">
        <v>950</v>
      </c>
      <c r="D102" s="34"/>
      <c r="E102" s="35">
        <f t="shared" si="11"/>
        <v>0</v>
      </c>
      <c r="F102" s="24">
        <f t="shared" si="12"/>
        <v>0</v>
      </c>
      <c r="G102" s="5"/>
    </row>
    <row r="103" spans="1:8" ht="42" customHeight="1" x14ac:dyDescent="0.25">
      <c r="A103" s="43" t="s">
        <v>122</v>
      </c>
      <c r="B103" s="32">
        <v>0.17</v>
      </c>
      <c r="C103" s="33">
        <v>1250</v>
      </c>
      <c r="D103" s="44"/>
      <c r="E103" s="45">
        <f t="shared" si="11"/>
        <v>0</v>
      </c>
      <c r="F103" s="24">
        <f t="shared" si="12"/>
        <v>0</v>
      </c>
      <c r="G103" s="5"/>
    </row>
    <row r="104" spans="1:8" ht="35.1" hidden="1" customHeight="1" x14ac:dyDescent="0.25">
      <c r="A104" s="42"/>
      <c r="B104" s="32">
        <v>3</v>
      </c>
      <c r="C104" s="33"/>
      <c r="D104" s="34"/>
      <c r="E104" s="35">
        <f t="shared" si="11"/>
        <v>0</v>
      </c>
      <c r="F104" s="24">
        <f t="shared" si="12"/>
        <v>0</v>
      </c>
      <c r="G104" s="5"/>
    </row>
    <row r="105" spans="1:8" ht="32.1" customHeight="1" x14ac:dyDescent="0.25">
      <c r="A105" s="42" t="s">
        <v>93</v>
      </c>
      <c r="B105" s="32">
        <v>0.17</v>
      </c>
      <c r="C105" s="65">
        <v>1200</v>
      </c>
      <c r="D105" s="34"/>
      <c r="E105" s="35">
        <f t="shared" si="11"/>
        <v>0</v>
      </c>
      <c r="F105" s="24">
        <f t="shared" si="12"/>
        <v>0</v>
      </c>
      <c r="G105" s="5"/>
    </row>
    <row r="106" spans="1:8" ht="28.5" customHeight="1" x14ac:dyDescent="0.25">
      <c r="A106" s="42" t="s">
        <v>94</v>
      </c>
      <c r="B106" s="32">
        <v>0.22</v>
      </c>
      <c r="C106" s="33">
        <v>700</v>
      </c>
      <c r="D106" s="34"/>
      <c r="E106" s="35">
        <f t="shared" si="11"/>
        <v>0</v>
      </c>
      <c r="F106" s="24">
        <f t="shared" si="12"/>
        <v>0</v>
      </c>
      <c r="G106" s="5"/>
    </row>
    <row r="107" spans="1:8" ht="24.6" customHeight="1" x14ac:dyDescent="0.25">
      <c r="A107" s="42" t="s">
        <v>95</v>
      </c>
      <c r="B107" s="32">
        <v>0.22</v>
      </c>
      <c r="C107" s="33">
        <v>620</v>
      </c>
      <c r="D107" s="34"/>
      <c r="E107" s="35">
        <f t="shared" si="11"/>
        <v>0</v>
      </c>
      <c r="F107" s="24">
        <f t="shared" si="12"/>
        <v>0</v>
      </c>
      <c r="G107" s="5"/>
    </row>
    <row r="108" spans="1:8" ht="16.5" customHeight="1" x14ac:dyDescent="0.25">
      <c r="A108" s="42" t="s">
        <v>96</v>
      </c>
      <c r="B108" s="32">
        <v>0.22</v>
      </c>
      <c r="C108" s="33">
        <v>900</v>
      </c>
      <c r="D108" s="34"/>
      <c r="E108" s="35">
        <f t="shared" si="11"/>
        <v>0</v>
      </c>
      <c r="F108" s="24">
        <f t="shared" si="12"/>
        <v>0</v>
      </c>
      <c r="G108" s="5"/>
    </row>
    <row r="109" spans="1:8" x14ac:dyDescent="0.25">
      <c r="A109" s="80" t="s">
        <v>33</v>
      </c>
      <c r="B109" s="81"/>
      <c r="C109" s="81"/>
      <c r="D109" s="81"/>
      <c r="E109" s="36">
        <f>E105+E104+E103+E102+E101+E99+E97+E96+E95+E94</f>
        <v>0</v>
      </c>
      <c r="F109" s="30">
        <f>F108+F107+F106+F105+F102+F101+F100+F99+F98+F97+F96+F94</f>
        <v>0</v>
      </c>
      <c r="G109" s="5"/>
    </row>
    <row r="110" spans="1:8" x14ac:dyDescent="0.25">
      <c r="A110" s="78" t="s">
        <v>97</v>
      </c>
      <c r="B110" s="79"/>
      <c r="C110" s="79"/>
      <c r="D110" s="79"/>
      <c r="E110" s="79"/>
      <c r="F110" s="79"/>
      <c r="G110" s="5"/>
    </row>
    <row r="111" spans="1:8" x14ac:dyDescent="0.25">
      <c r="A111" s="46" t="s">
        <v>98</v>
      </c>
      <c r="B111" s="32">
        <v>1</v>
      </c>
      <c r="C111" s="33">
        <v>1300</v>
      </c>
      <c r="D111" s="34"/>
      <c r="E111" s="35">
        <f>D111*B111</f>
        <v>0</v>
      </c>
      <c r="F111" s="24">
        <f>D111*C111</f>
        <v>0</v>
      </c>
      <c r="G111" s="47"/>
      <c r="H111" s="2"/>
    </row>
    <row r="112" spans="1:8" x14ac:dyDescent="0.25">
      <c r="A112" s="80" t="s">
        <v>33</v>
      </c>
      <c r="B112" s="81"/>
      <c r="C112" s="81"/>
      <c r="D112" s="81"/>
      <c r="E112" s="36">
        <f>E111</f>
        <v>0</v>
      </c>
      <c r="F112" s="30">
        <f>F111</f>
        <v>0</v>
      </c>
      <c r="G112" s="5"/>
    </row>
    <row r="113" spans="1:7" x14ac:dyDescent="0.25">
      <c r="A113" s="82" t="s">
        <v>99</v>
      </c>
      <c r="B113" s="83"/>
      <c r="C113" s="83"/>
      <c r="D113" s="83"/>
      <c r="E113" s="83"/>
      <c r="F113" s="83"/>
      <c r="G113" s="5"/>
    </row>
    <row r="114" spans="1:7" x14ac:dyDescent="0.25">
      <c r="A114" s="46" t="s">
        <v>100</v>
      </c>
      <c r="B114" s="32">
        <v>0.2</v>
      </c>
      <c r="C114" s="33">
        <v>400</v>
      </c>
      <c r="D114" s="48"/>
      <c r="E114" s="35">
        <f>D114*B114</f>
        <v>0</v>
      </c>
      <c r="F114" s="24">
        <f>D114*C114</f>
        <v>0</v>
      </c>
      <c r="G114" s="5"/>
    </row>
    <row r="115" spans="1:7" x14ac:dyDescent="0.25">
      <c r="A115" s="46" t="s">
        <v>101</v>
      </c>
      <c r="B115" s="32">
        <v>0.15</v>
      </c>
      <c r="C115" s="33">
        <v>250</v>
      </c>
      <c r="D115" s="34"/>
      <c r="E115" s="35">
        <f>D115*B115</f>
        <v>0</v>
      </c>
      <c r="F115" s="24">
        <f>D115*C115</f>
        <v>0</v>
      </c>
      <c r="G115" s="5"/>
    </row>
    <row r="116" spans="1:7" x14ac:dyDescent="0.25">
      <c r="A116" s="80" t="s">
        <v>33</v>
      </c>
      <c r="B116" s="81"/>
      <c r="C116" s="81"/>
      <c r="D116" s="81"/>
      <c r="E116" s="36">
        <f>E115+E114</f>
        <v>0</v>
      </c>
      <c r="F116" s="30">
        <f>F115+F114</f>
        <v>0</v>
      </c>
      <c r="G116" s="5"/>
    </row>
    <row r="117" spans="1:7" x14ac:dyDescent="0.25">
      <c r="A117" s="84" t="s">
        <v>102</v>
      </c>
      <c r="B117" s="85"/>
      <c r="C117" s="85"/>
      <c r="D117" s="85"/>
      <c r="E117" s="85"/>
      <c r="F117" s="85"/>
      <c r="G117" s="5"/>
    </row>
    <row r="118" spans="1:7" x14ac:dyDescent="0.25">
      <c r="A118" s="49" t="s">
        <v>103</v>
      </c>
      <c r="B118" s="32">
        <v>0.03</v>
      </c>
      <c r="C118" s="33">
        <v>40</v>
      </c>
      <c r="D118" s="34"/>
      <c r="E118" s="35">
        <f>D118*B118</f>
        <v>0</v>
      </c>
      <c r="F118" s="24">
        <f>D118*C118</f>
        <v>0</v>
      </c>
      <c r="G118" s="5"/>
    </row>
    <row r="119" spans="1:7" x14ac:dyDescent="0.25">
      <c r="A119" s="80" t="s">
        <v>33</v>
      </c>
      <c r="B119" s="81"/>
      <c r="C119" s="81"/>
      <c r="D119" s="81"/>
      <c r="E119" s="36">
        <f>E118</f>
        <v>0</v>
      </c>
      <c r="F119" s="30">
        <f>F118</f>
        <v>0</v>
      </c>
      <c r="G119" s="5"/>
    </row>
    <row r="120" spans="1:7" x14ac:dyDescent="0.25">
      <c r="A120" s="86" t="s">
        <v>104</v>
      </c>
      <c r="B120" s="87"/>
      <c r="C120" s="87"/>
      <c r="D120" s="87"/>
      <c r="E120" s="87"/>
      <c r="F120" s="87"/>
      <c r="G120" s="5"/>
    </row>
    <row r="121" spans="1:7" x14ac:dyDescent="0.25">
      <c r="A121" s="50" t="s">
        <v>105</v>
      </c>
      <c r="B121" s="32">
        <v>1</v>
      </c>
      <c r="C121" s="33">
        <v>450</v>
      </c>
      <c r="D121" s="41"/>
      <c r="E121" s="51"/>
      <c r="F121" s="24">
        <f>D121*C121</f>
        <v>0</v>
      </c>
      <c r="G121" s="5"/>
    </row>
    <row r="122" spans="1:7" x14ac:dyDescent="0.25">
      <c r="A122" s="50" t="s">
        <v>113</v>
      </c>
      <c r="B122" s="32">
        <v>0.3</v>
      </c>
      <c r="C122" s="33">
        <v>500</v>
      </c>
      <c r="D122" s="41"/>
      <c r="E122" s="51"/>
      <c r="F122" s="24">
        <f>C122*D122</f>
        <v>0</v>
      </c>
      <c r="G122" s="5"/>
    </row>
    <row r="123" spans="1:7" x14ac:dyDescent="0.25">
      <c r="A123" s="50" t="s">
        <v>106</v>
      </c>
      <c r="B123" s="32">
        <v>0.5</v>
      </c>
      <c r="C123" s="33">
        <v>190</v>
      </c>
      <c r="D123" s="41"/>
      <c r="E123" s="51"/>
      <c r="F123" s="24">
        <f>D123*C123</f>
        <v>0</v>
      </c>
      <c r="G123" s="5"/>
    </row>
    <row r="124" spans="1:7" x14ac:dyDescent="0.25">
      <c r="A124" s="80" t="s">
        <v>33</v>
      </c>
      <c r="B124" s="81"/>
      <c r="C124" s="81"/>
      <c r="D124" s="81"/>
      <c r="E124" s="29">
        <f>E119+E116+E112+E109+E92+E83+E52+E32+E24</f>
        <v>0</v>
      </c>
      <c r="F124" s="30">
        <f>F123+F122+F121</f>
        <v>0</v>
      </c>
      <c r="G124" s="5"/>
    </row>
    <row r="125" spans="1:7" x14ac:dyDescent="0.25">
      <c r="A125" s="38" t="s">
        <v>107</v>
      </c>
      <c r="B125" s="88">
        <f>F124+F119+F116+F112+F109+F92+F83</f>
        <v>0</v>
      </c>
      <c r="C125" s="89"/>
      <c r="D125" s="89"/>
      <c r="E125" s="90"/>
      <c r="F125" s="90"/>
      <c r="G125" s="5"/>
    </row>
    <row r="126" spans="1:7" ht="16.5" thickBot="1" x14ac:dyDescent="0.3">
      <c r="A126" s="39" t="s">
        <v>61</v>
      </c>
      <c r="B126" s="91" t="e">
        <f>B125/B7</f>
        <v>#DIV/0!</v>
      </c>
      <c r="C126" s="92"/>
      <c r="D126" s="92"/>
      <c r="E126" s="93"/>
      <c r="F126" s="93"/>
      <c r="G126" s="5"/>
    </row>
    <row r="127" spans="1:7" ht="16.5" thickBot="1" x14ac:dyDescent="0.3">
      <c r="A127" s="52" t="s">
        <v>108</v>
      </c>
      <c r="B127" s="53"/>
      <c r="C127" s="54"/>
      <c r="D127" s="53" t="e">
        <f>E124/B7</f>
        <v>#DIV/0!</v>
      </c>
      <c r="E127" s="54"/>
      <c r="F127" s="55"/>
      <c r="G127" s="56"/>
    </row>
    <row r="128" spans="1:7" ht="16.5" thickBot="1" x14ac:dyDescent="0.3">
      <c r="A128" s="94"/>
      <c r="B128" s="94"/>
      <c r="C128" s="94"/>
      <c r="D128" s="94"/>
      <c r="E128" s="94"/>
      <c r="F128" s="94"/>
      <c r="G128" s="5"/>
    </row>
    <row r="129" spans="1:7" x14ac:dyDescent="0.25">
      <c r="A129" s="75" t="s">
        <v>109</v>
      </c>
      <c r="B129" s="76"/>
      <c r="C129" s="76"/>
      <c r="D129" s="76"/>
      <c r="E129" s="77"/>
      <c r="F129" s="77"/>
      <c r="G129" s="5"/>
    </row>
    <row r="130" spans="1:7" x14ac:dyDescent="0.25">
      <c r="A130" s="57" t="s">
        <v>110</v>
      </c>
      <c r="B130" s="66"/>
      <c r="C130" s="66"/>
      <c r="D130" s="58">
        <v>500</v>
      </c>
      <c r="E130" s="59"/>
      <c r="F130" s="60">
        <f>E130*D130</f>
        <v>0</v>
      </c>
      <c r="G130" s="5"/>
    </row>
    <row r="131" spans="1:7" x14ac:dyDescent="0.25">
      <c r="A131" s="61" t="s">
        <v>0</v>
      </c>
      <c r="B131" s="67">
        <f>B125+B53</f>
        <v>0</v>
      </c>
      <c r="C131" s="67"/>
      <c r="D131" s="67"/>
      <c r="E131" s="68"/>
      <c r="F131" s="68"/>
      <c r="G131" s="5"/>
    </row>
    <row r="132" spans="1:7" x14ac:dyDescent="0.25">
      <c r="A132" s="62" t="s">
        <v>115</v>
      </c>
      <c r="B132" s="69">
        <f>B131*15/100</f>
        <v>0</v>
      </c>
      <c r="C132" s="69"/>
      <c r="D132" s="69"/>
      <c r="E132" s="70"/>
      <c r="F132" s="70"/>
      <c r="G132" s="5"/>
    </row>
    <row r="133" spans="1:7" x14ac:dyDescent="0.25">
      <c r="A133" s="63" t="s">
        <v>112</v>
      </c>
      <c r="B133" s="70"/>
      <c r="C133" s="71"/>
      <c r="D133" s="71"/>
      <c r="E133" s="71"/>
      <c r="F133" s="72"/>
      <c r="G133" s="5"/>
    </row>
    <row r="134" spans="1:7" ht="16.5" thickBot="1" x14ac:dyDescent="0.3">
      <c r="A134" s="63" t="s">
        <v>111</v>
      </c>
      <c r="B134" s="73">
        <f>B131+B132+B133+F130</f>
        <v>0</v>
      </c>
      <c r="C134" s="74"/>
      <c r="D134" s="74"/>
      <c r="E134" s="74"/>
      <c r="F134" s="74"/>
      <c r="G134" s="64"/>
    </row>
    <row r="135" spans="1:7" ht="23.45" customHeight="1" thickBot="1" x14ac:dyDescent="0.3">
      <c r="A135" s="102"/>
      <c r="B135" s="103"/>
      <c r="C135" s="103"/>
      <c r="D135" s="103"/>
      <c r="E135" s="103"/>
      <c r="F135" s="103"/>
      <c r="G135" s="104"/>
    </row>
  </sheetData>
  <mergeCells count="48">
    <mergeCell ref="A135:G135"/>
    <mergeCell ref="B6:F6"/>
    <mergeCell ref="A1:F1"/>
    <mergeCell ref="B2:F2"/>
    <mergeCell ref="B3:F3"/>
    <mergeCell ref="B4:F4"/>
    <mergeCell ref="B5:F5"/>
    <mergeCell ref="A32:D32"/>
    <mergeCell ref="B7:F7"/>
    <mergeCell ref="B8:F8"/>
    <mergeCell ref="A9:A11"/>
    <mergeCell ref="B9:D9"/>
    <mergeCell ref="B10:D10"/>
    <mergeCell ref="B11:D11"/>
    <mergeCell ref="A12:F12"/>
    <mergeCell ref="A14:F14"/>
    <mergeCell ref="A15:F15"/>
    <mergeCell ref="A24:D24"/>
    <mergeCell ref="A25:F25"/>
    <mergeCell ref="A109:D109"/>
    <mergeCell ref="A33:F33"/>
    <mergeCell ref="A52:D52"/>
    <mergeCell ref="B53:F53"/>
    <mergeCell ref="B54:F54"/>
    <mergeCell ref="A55:F55"/>
    <mergeCell ref="A56:F56"/>
    <mergeCell ref="A57:F57"/>
    <mergeCell ref="A83:D83"/>
    <mergeCell ref="A84:F84"/>
    <mergeCell ref="A92:D92"/>
    <mergeCell ref="A93:F93"/>
    <mergeCell ref="A129:F129"/>
    <mergeCell ref="A110:F110"/>
    <mergeCell ref="A112:D112"/>
    <mergeCell ref="A113:F113"/>
    <mergeCell ref="A116:D116"/>
    <mergeCell ref="A117:F117"/>
    <mergeCell ref="A119:D119"/>
    <mergeCell ref="A120:F120"/>
    <mergeCell ref="A124:D124"/>
    <mergeCell ref="B125:F125"/>
    <mergeCell ref="B126:F126"/>
    <mergeCell ref="A128:F128"/>
    <mergeCell ref="B130:C130"/>
    <mergeCell ref="B131:F131"/>
    <mergeCell ref="B132:F132"/>
    <mergeCell ref="B133:F133"/>
    <mergeCell ref="B134:F134"/>
  </mergeCells>
  <pageMargins left="0.25" right="0.25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</vt:lpstr>
      <vt:lpstr>Меню!Область_печати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Регина Шайхутдиновна</dc:creator>
  <cp:lastModifiedBy>Елена</cp:lastModifiedBy>
  <cp:lastPrinted>2023-10-17T14:37:16Z</cp:lastPrinted>
  <dcterms:created xsi:type="dcterms:W3CDTF">2022-10-30T06:55:04Z</dcterms:created>
  <dcterms:modified xsi:type="dcterms:W3CDTF">2023-12-12T08:38:38Z</dcterms:modified>
</cp:coreProperties>
</file>